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23" sheetId="71" r:id="rId26"/>
    <sheet name="24" sheetId="72" r:id="rId27"/>
    <sheet name="25" sheetId="73" r:id="rId28"/>
    <sheet name="26" sheetId="74" r:id="rId29"/>
    <sheet name="27" sheetId="75" r:id="rId30"/>
    <sheet name="28" sheetId="76" r:id="rId31"/>
    <sheet name="29" sheetId="77" r:id="rId32"/>
    <sheet name="30" sheetId="78" r:id="rId33"/>
    <sheet name="31" sheetId="79" r:id="rId34"/>
    <sheet name="32" sheetId="80" r:id="rId35"/>
    <sheet name="33" sheetId="81" r:id="rId36"/>
    <sheet name="Weekly" sheetId="11" r:id="rId37"/>
    <sheet name="Rosters" sheetId="47" r:id="rId38"/>
    <sheet name="Payouts" sheetId="48" r:id="rId39"/>
    <sheet name="Schedule" sheetId="6" r:id="rId40"/>
    <sheet name="Rules" sheetId="4" r:id="rId41"/>
  </sheets>
  <definedNames>
    <definedName name="_xlnm.Print_Area" localSheetId="4">'2'!$A$1:$K$58</definedName>
    <definedName name="_xlnm.Print_Area" localSheetId="37">Rosters!$A:$L</definedName>
  </definedNames>
  <calcPr calcId="145621"/>
</workbook>
</file>

<file path=xl/calcChain.xml><?xml version="1.0" encoding="utf-8"?>
<calcChain xmlns="http://schemas.openxmlformats.org/spreadsheetml/2006/main">
  <c r="AT90" i="8" l="1"/>
  <c r="AT91" i="8"/>
  <c r="AT61" i="8"/>
  <c r="AT64" i="8"/>
  <c r="E17" i="81"/>
  <c r="E18" i="81"/>
  <c r="E19" i="81"/>
  <c r="E20" i="81"/>
  <c r="E21" i="81"/>
  <c r="K17" i="81"/>
  <c r="I44" i="81"/>
  <c r="J44" i="81"/>
  <c r="H44" i="81"/>
  <c r="K38" i="81"/>
  <c r="G53" i="81" l="1"/>
  <c r="J51" i="81"/>
  <c r="I51" i="81"/>
  <c r="H51" i="81"/>
  <c r="D51" i="81"/>
  <c r="C51" i="81"/>
  <c r="B51" i="81"/>
  <c r="K50" i="81"/>
  <c r="E50" i="81"/>
  <c r="K49" i="81"/>
  <c r="E49" i="81"/>
  <c r="K48" i="81"/>
  <c r="E48" i="81"/>
  <c r="K47" i="81"/>
  <c r="E47" i="81"/>
  <c r="K46" i="81"/>
  <c r="K51" i="81" s="1"/>
  <c r="E46" i="81"/>
  <c r="D44" i="81"/>
  <c r="C44" i="81"/>
  <c r="B44" i="81"/>
  <c r="K43" i="81"/>
  <c r="E43" i="81"/>
  <c r="K42" i="81"/>
  <c r="E42" i="81"/>
  <c r="K41" i="81"/>
  <c r="E41" i="81"/>
  <c r="K40" i="81"/>
  <c r="E40" i="81"/>
  <c r="K39" i="81"/>
  <c r="E39" i="81"/>
  <c r="J36" i="81"/>
  <c r="I36" i="81"/>
  <c r="H36" i="81"/>
  <c r="K36" i="81" s="1"/>
  <c r="D36" i="81"/>
  <c r="C36" i="81"/>
  <c r="B36" i="81"/>
  <c r="K35" i="81"/>
  <c r="E35" i="81"/>
  <c r="K34" i="81"/>
  <c r="E34" i="81"/>
  <c r="K33" i="81"/>
  <c r="E33" i="81"/>
  <c r="K32" i="81"/>
  <c r="E32" i="81"/>
  <c r="K31" i="81"/>
  <c r="E31" i="81"/>
  <c r="J29" i="81"/>
  <c r="I29" i="81"/>
  <c r="H29" i="81"/>
  <c r="K29" i="81" s="1"/>
  <c r="D29" i="81"/>
  <c r="C29" i="81"/>
  <c r="B29" i="81"/>
  <c r="K28" i="81"/>
  <c r="E28" i="81"/>
  <c r="K27" i="81"/>
  <c r="E27" i="81"/>
  <c r="K26" i="81"/>
  <c r="E26" i="81"/>
  <c r="K25" i="81"/>
  <c r="E25" i="81"/>
  <c r="K24" i="81"/>
  <c r="E24" i="81"/>
  <c r="J22" i="81"/>
  <c r="I22" i="81"/>
  <c r="H22" i="81"/>
  <c r="D22" i="81"/>
  <c r="C22" i="81"/>
  <c r="B22" i="81"/>
  <c r="K21" i="81"/>
  <c r="K20" i="81"/>
  <c r="K19" i="81"/>
  <c r="K18" i="81"/>
  <c r="K16" i="81"/>
  <c r="J14" i="81"/>
  <c r="I14" i="81"/>
  <c r="H14" i="81"/>
  <c r="D14" i="81"/>
  <c r="C14" i="81"/>
  <c r="B14" i="81"/>
  <c r="K13" i="81"/>
  <c r="E13" i="81"/>
  <c r="K12" i="81"/>
  <c r="E12" i="81"/>
  <c r="K11" i="81"/>
  <c r="E11" i="81"/>
  <c r="K10" i="81"/>
  <c r="E10" i="81"/>
  <c r="K9" i="81"/>
  <c r="E9" i="81"/>
  <c r="J7" i="81"/>
  <c r="I7" i="81"/>
  <c r="H7" i="81"/>
  <c r="D7" i="81"/>
  <c r="C7" i="81"/>
  <c r="B7" i="81"/>
  <c r="K6" i="81"/>
  <c r="E6" i="81"/>
  <c r="K5" i="81"/>
  <c r="E5" i="81"/>
  <c r="K4" i="81"/>
  <c r="E4" i="81"/>
  <c r="K3" i="81"/>
  <c r="E3" i="81"/>
  <c r="K2" i="81"/>
  <c r="E2" i="81"/>
  <c r="E36" i="81" l="1"/>
  <c r="E44" i="81"/>
  <c r="K14" i="81"/>
  <c r="K22" i="81"/>
  <c r="E7" i="81"/>
  <c r="E14" i="81"/>
  <c r="E29" i="81"/>
  <c r="K7" i="81"/>
  <c r="E22" i="81"/>
  <c r="K44" i="81"/>
  <c r="E51" i="81"/>
  <c r="AZ135" i="8"/>
  <c r="AS51" i="8"/>
  <c r="AT51" i="8"/>
  <c r="AX51" i="8" s="1"/>
  <c r="AZ53" i="8"/>
  <c r="AV51" i="8" l="1"/>
  <c r="AY51" i="8"/>
  <c r="G51" i="80"/>
  <c r="J49" i="80"/>
  <c r="I49" i="80"/>
  <c r="H49" i="80"/>
  <c r="D49" i="80"/>
  <c r="C49" i="80"/>
  <c r="B49" i="80"/>
  <c r="E49" i="80" s="1"/>
  <c r="K48" i="80"/>
  <c r="E48" i="80"/>
  <c r="K47" i="80"/>
  <c r="E47" i="80"/>
  <c r="K46" i="80"/>
  <c r="E46" i="80"/>
  <c r="K45" i="80"/>
  <c r="E45" i="80"/>
  <c r="K44" i="80"/>
  <c r="K49" i="80" s="1"/>
  <c r="E44" i="80"/>
  <c r="J42" i="80"/>
  <c r="I42" i="80"/>
  <c r="H42" i="80"/>
  <c r="D42" i="80"/>
  <c r="C42" i="80"/>
  <c r="B42" i="80"/>
  <c r="E42" i="80" s="1"/>
  <c r="K41" i="80"/>
  <c r="E41" i="80"/>
  <c r="K40" i="80"/>
  <c r="E40" i="80"/>
  <c r="K39" i="80"/>
  <c r="E39" i="80"/>
  <c r="K38" i="80"/>
  <c r="E38" i="80"/>
  <c r="K37" i="80"/>
  <c r="E37" i="80"/>
  <c r="J35" i="80"/>
  <c r="I35" i="80"/>
  <c r="H35" i="80"/>
  <c r="D35" i="80"/>
  <c r="C35" i="80"/>
  <c r="B35" i="80"/>
  <c r="K34" i="80"/>
  <c r="E34" i="80"/>
  <c r="K33" i="80"/>
  <c r="E33" i="80"/>
  <c r="K32" i="80"/>
  <c r="E32" i="80"/>
  <c r="K31" i="80"/>
  <c r="E31" i="80"/>
  <c r="K30" i="80"/>
  <c r="E30" i="80"/>
  <c r="J28" i="80"/>
  <c r="I28" i="80"/>
  <c r="H28" i="80"/>
  <c r="D28" i="80"/>
  <c r="C28" i="80"/>
  <c r="B28" i="80"/>
  <c r="E28" i="80" s="1"/>
  <c r="K27" i="80"/>
  <c r="E27" i="80"/>
  <c r="K26" i="80"/>
  <c r="E26" i="80"/>
  <c r="K25" i="80"/>
  <c r="E25" i="80"/>
  <c r="K24" i="80"/>
  <c r="E24" i="80"/>
  <c r="K23" i="80"/>
  <c r="E23" i="80"/>
  <c r="J21" i="80"/>
  <c r="I21" i="80"/>
  <c r="H21" i="80"/>
  <c r="D21" i="80"/>
  <c r="C21" i="80"/>
  <c r="B21" i="80"/>
  <c r="E21" i="80" s="1"/>
  <c r="K20" i="80"/>
  <c r="E20" i="80"/>
  <c r="K19" i="80"/>
  <c r="E19" i="80"/>
  <c r="K18" i="80"/>
  <c r="E18" i="80"/>
  <c r="K17" i="80"/>
  <c r="E17" i="80"/>
  <c r="K16" i="80"/>
  <c r="E16" i="80"/>
  <c r="J14" i="80"/>
  <c r="I14" i="80"/>
  <c r="H14" i="80"/>
  <c r="D14" i="80"/>
  <c r="C14" i="80"/>
  <c r="B14" i="80"/>
  <c r="K13" i="80"/>
  <c r="E13" i="80"/>
  <c r="K12" i="80"/>
  <c r="E12" i="80"/>
  <c r="K11" i="80"/>
  <c r="E11" i="80"/>
  <c r="K10" i="80"/>
  <c r="E10" i="80"/>
  <c r="K9" i="80"/>
  <c r="E9" i="80"/>
  <c r="J7" i="80"/>
  <c r="I7" i="80"/>
  <c r="H7" i="80"/>
  <c r="D7" i="80"/>
  <c r="C7" i="80"/>
  <c r="B7" i="80"/>
  <c r="E7" i="80" s="1"/>
  <c r="K6" i="80"/>
  <c r="E6" i="80"/>
  <c r="K5" i="80"/>
  <c r="E5" i="80"/>
  <c r="K4" i="80"/>
  <c r="E4" i="80"/>
  <c r="K3" i="80"/>
  <c r="E3" i="80"/>
  <c r="K2" i="80"/>
  <c r="E2" i="80"/>
  <c r="E14" i="80" l="1"/>
  <c r="E35" i="80"/>
  <c r="K7" i="80"/>
  <c r="K14" i="80"/>
  <c r="K21" i="80"/>
  <c r="K28" i="80"/>
  <c r="K35" i="80"/>
  <c r="K42" i="80"/>
  <c r="K34" i="12"/>
  <c r="L34" i="12"/>
  <c r="K35" i="12"/>
  <c r="L35" i="12"/>
  <c r="AT71" i="8"/>
  <c r="AT73" i="8"/>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B51" i="12"/>
  <c r="C51" i="12"/>
  <c r="E51" i="12"/>
  <c r="B52" i="12"/>
  <c r="C52" i="12"/>
  <c r="E52" i="12"/>
  <c r="B53" i="12"/>
  <c r="C53" i="12"/>
  <c r="E53" i="12"/>
  <c r="B54" i="12"/>
  <c r="C54" i="12"/>
  <c r="E54" i="12"/>
  <c r="B55" i="12"/>
  <c r="C55" i="12"/>
  <c r="E55" i="12"/>
  <c r="B56" i="12"/>
  <c r="C56" i="12"/>
  <c r="E56" i="12"/>
  <c r="B57" i="12"/>
  <c r="C57" i="12"/>
  <c r="E57" i="12"/>
  <c r="B58" i="12"/>
  <c r="C58" i="12"/>
  <c r="E58" i="12"/>
  <c r="B59" i="12"/>
  <c r="C59" i="12"/>
  <c r="E59" i="12"/>
  <c r="B60" i="12"/>
  <c r="C60" i="12"/>
  <c r="E60" i="12"/>
  <c r="B61" i="12"/>
  <c r="C61" i="12"/>
  <c r="E61" i="12"/>
  <c r="B62" i="12"/>
  <c r="C62" i="12"/>
  <c r="E62" i="12"/>
  <c r="K24" i="79"/>
  <c r="E24" i="79"/>
  <c r="G52" i="79"/>
  <c r="J50" i="79"/>
  <c r="I50" i="79"/>
  <c r="H50" i="79"/>
  <c r="D50" i="79"/>
  <c r="C50" i="79"/>
  <c r="B50" i="79"/>
  <c r="K49" i="79"/>
  <c r="E49" i="79"/>
  <c r="K48" i="79"/>
  <c r="E48" i="79"/>
  <c r="K47" i="79"/>
  <c r="E47" i="79"/>
  <c r="K46" i="79"/>
  <c r="E46" i="79"/>
  <c r="K45" i="79"/>
  <c r="K50" i="79" s="1"/>
  <c r="E45" i="79"/>
  <c r="J43" i="79"/>
  <c r="I43" i="79"/>
  <c r="H43" i="79"/>
  <c r="D43" i="79"/>
  <c r="C43" i="79"/>
  <c r="B43" i="79"/>
  <c r="K42" i="79"/>
  <c r="E42" i="79"/>
  <c r="K41" i="79"/>
  <c r="E41" i="79"/>
  <c r="K40" i="79"/>
  <c r="E40" i="79"/>
  <c r="K39" i="79"/>
  <c r="E39" i="79"/>
  <c r="K38" i="79"/>
  <c r="E38" i="79"/>
  <c r="J36" i="79"/>
  <c r="I36" i="79"/>
  <c r="H36" i="79"/>
  <c r="D36" i="79"/>
  <c r="C36" i="79"/>
  <c r="B36" i="79"/>
  <c r="K35" i="79"/>
  <c r="E35" i="79"/>
  <c r="K34" i="79"/>
  <c r="E34" i="79"/>
  <c r="K33" i="79"/>
  <c r="E33" i="79"/>
  <c r="K32" i="79"/>
  <c r="E32" i="79"/>
  <c r="K31" i="79"/>
  <c r="E31" i="79"/>
  <c r="J29" i="79"/>
  <c r="I29" i="79"/>
  <c r="H29" i="79"/>
  <c r="D29" i="79"/>
  <c r="C29" i="79"/>
  <c r="B29" i="79"/>
  <c r="K28" i="79"/>
  <c r="E28" i="79"/>
  <c r="K27" i="79"/>
  <c r="E27" i="79"/>
  <c r="K26" i="79"/>
  <c r="E26" i="79"/>
  <c r="K25" i="79"/>
  <c r="E25" i="79"/>
  <c r="K23" i="79"/>
  <c r="E23" i="79"/>
  <c r="J21" i="79"/>
  <c r="I21" i="79"/>
  <c r="H21" i="79"/>
  <c r="D21" i="79"/>
  <c r="C21" i="79"/>
  <c r="B21" i="79"/>
  <c r="K20" i="79"/>
  <c r="E20" i="79"/>
  <c r="K19" i="79"/>
  <c r="E19" i="79"/>
  <c r="K18" i="79"/>
  <c r="E18" i="79"/>
  <c r="K17" i="79"/>
  <c r="E17" i="79"/>
  <c r="K16" i="79"/>
  <c r="E16" i="79"/>
  <c r="J14" i="79"/>
  <c r="I14" i="79"/>
  <c r="H14" i="79"/>
  <c r="D14" i="79"/>
  <c r="C14" i="79"/>
  <c r="B14" i="79"/>
  <c r="K13" i="79"/>
  <c r="E13" i="79"/>
  <c r="K12" i="79"/>
  <c r="E12" i="79"/>
  <c r="K11" i="79"/>
  <c r="E11" i="79"/>
  <c r="K10" i="79"/>
  <c r="E10" i="79"/>
  <c r="K9" i="79"/>
  <c r="E9" i="79"/>
  <c r="J7" i="79"/>
  <c r="I7" i="79"/>
  <c r="H7" i="79"/>
  <c r="D7" i="79"/>
  <c r="C7" i="79"/>
  <c r="B7" i="79"/>
  <c r="K6" i="79"/>
  <c r="E6" i="79"/>
  <c r="K5" i="79"/>
  <c r="E5" i="79"/>
  <c r="K4" i="79"/>
  <c r="E4" i="79"/>
  <c r="K3" i="79"/>
  <c r="E3" i="79"/>
  <c r="K2" i="79"/>
  <c r="E2" i="79"/>
  <c r="AT89" i="8"/>
  <c r="AT95" i="8"/>
  <c r="AZ51" i="8"/>
  <c r="AZ52" i="8"/>
  <c r="AZ54" i="8"/>
  <c r="AT50" i="8"/>
  <c r="AX50" i="8"/>
  <c r="AS50" i="8"/>
  <c r="AV50" i="8"/>
  <c r="AY50" i="8"/>
  <c r="AS52" i="8"/>
  <c r="AY52" i="8" s="1"/>
  <c r="AT52" i="8"/>
  <c r="AX52" i="8"/>
  <c r="AT48" i="8"/>
  <c r="AZ139" i="8"/>
  <c r="AZ140" i="8"/>
  <c r="AZ141" i="8"/>
  <c r="AZ142" i="8"/>
  <c r="AZ143" i="8"/>
  <c r="AZ144" i="8"/>
  <c r="AZ145" i="8"/>
  <c r="AZ138" i="8"/>
  <c r="AZ134" i="8"/>
  <c r="AZ133" i="8"/>
  <c r="AZ132" i="8"/>
  <c r="AZ131" i="8"/>
  <c r="AZ130" i="8"/>
  <c r="AZ129" i="8"/>
  <c r="AZ118" i="8"/>
  <c r="AZ119" i="8"/>
  <c r="AZ120" i="8"/>
  <c r="AZ121" i="8"/>
  <c r="AZ122" i="8"/>
  <c r="AZ123" i="8"/>
  <c r="AZ124" i="8"/>
  <c r="AZ125" i="8"/>
  <c r="AZ126" i="8"/>
  <c r="AZ117" i="8"/>
  <c r="AZ109" i="8"/>
  <c r="AZ110" i="8"/>
  <c r="AZ111" i="8"/>
  <c r="AZ112" i="8"/>
  <c r="AZ113" i="8"/>
  <c r="AZ114" i="8"/>
  <c r="AZ108" i="8"/>
  <c r="AZ99" i="8"/>
  <c r="AZ100" i="8"/>
  <c r="AZ101" i="8"/>
  <c r="AZ102" i="8"/>
  <c r="AZ103" i="8"/>
  <c r="AZ104" i="8"/>
  <c r="AZ105" i="8"/>
  <c r="AZ98" i="8"/>
  <c r="AZ87" i="8"/>
  <c r="AZ88" i="8"/>
  <c r="AZ89" i="8"/>
  <c r="AZ90" i="8"/>
  <c r="AZ91" i="8"/>
  <c r="AZ92" i="8"/>
  <c r="AZ93" i="8"/>
  <c r="AZ94" i="8"/>
  <c r="AZ95" i="8"/>
  <c r="AZ86" i="8"/>
  <c r="AZ83" i="8"/>
  <c r="AZ82" i="8"/>
  <c r="AZ81" i="8"/>
  <c r="AZ80" i="8"/>
  <c r="AZ79" i="8"/>
  <c r="AZ78" i="8"/>
  <c r="AZ77" i="8"/>
  <c r="AZ76" i="8"/>
  <c r="AZ68" i="8"/>
  <c r="AZ69" i="8"/>
  <c r="AZ70" i="8"/>
  <c r="AZ71" i="8"/>
  <c r="AZ72" i="8"/>
  <c r="AZ73" i="8"/>
  <c r="AZ67" i="8"/>
  <c r="AZ58" i="8"/>
  <c r="AZ59" i="8"/>
  <c r="AZ60" i="8"/>
  <c r="AZ61" i="8"/>
  <c r="AZ62" i="8"/>
  <c r="AZ63" i="8"/>
  <c r="AZ64" i="8"/>
  <c r="AZ57" i="8"/>
  <c r="AZ46" i="8"/>
  <c r="AZ47" i="8"/>
  <c r="AZ48" i="8"/>
  <c r="AZ49" i="8"/>
  <c r="AZ50" i="8"/>
  <c r="AZ45" i="8"/>
  <c r="AZ35" i="8"/>
  <c r="AZ36" i="8"/>
  <c r="AZ37" i="8"/>
  <c r="AZ38" i="8"/>
  <c r="AZ39" i="8"/>
  <c r="AZ40" i="8"/>
  <c r="AZ41" i="8"/>
  <c r="AZ42" i="8"/>
  <c r="AZ34" i="8"/>
  <c r="AZ24" i="8"/>
  <c r="AZ25" i="8"/>
  <c r="AZ26" i="8"/>
  <c r="AZ27" i="8"/>
  <c r="AZ28" i="8"/>
  <c r="AZ29" i="8"/>
  <c r="AZ30" i="8"/>
  <c r="AZ31" i="8"/>
  <c r="AZ23" i="8"/>
  <c r="AZ14" i="8"/>
  <c r="AZ15" i="8"/>
  <c r="AZ16" i="8"/>
  <c r="AZ17" i="8"/>
  <c r="AZ18" i="8"/>
  <c r="AZ19" i="8"/>
  <c r="AZ20" i="8"/>
  <c r="AZ13" i="8"/>
  <c r="AZ4" i="8"/>
  <c r="AZ5" i="8"/>
  <c r="AZ6" i="8"/>
  <c r="AZ7" i="8"/>
  <c r="AZ8" i="8"/>
  <c r="AZ9" i="8"/>
  <c r="AZ10" i="8"/>
  <c r="AZ3" i="8"/>
  <c r="AS18" i="8"/>
  <c r="AV18" i="8" s="1"/>
  <c r="AT18" i="8"/>
  <c r="AX18" i="8" s="1"/>
  <c r="E27" i="78"/>
  <c r="E28" i="78"/>
  <c r="E29" i="78"/>
  <c r="K28" i="78"/>
  <c r="E6" i="78"/>
  <c r="E7" i="78"/>
  <c r="I8" i="78"/>
  <c r="J8" i="78"/>
  <c r="H8" i="78"/>
  <c r="K6" i="78"/>
  <c r="G53" i="78"/>
  <c r="J51" i="78"/>
  <c r="I51" i="78"/>
  <c r="H51" i="78"/>
  <c r="D51" i="78"/>
  <c r="C51" i="78"/>
  <c r="B51" i="78"/>
  <c r="K50" i="78"/>
  <c r="E50" i="78"/>
  <c r="K49" i="78"/>
  <c r="E49" i="78"/>
  <c r="K48" i="78"/>
  <c r="E48" i="78"/>
  <c r="K47" i="78"/>
  <c r="E47" i="78"/>
  <c r="K46" i="78"/>
  <c r="K51" i="78"/>
  <c r="E46" i="78"/>
  <c r="J44" i="78"/>
  <c r="I44" i="78"/>
  <c r="H44" i="78"/>
  <c r="D44" i="78"/>
  <c r="C44" i="78"/>
  <c r="B44" i="78"/>
  <c r="E44" i="78"/>
  <c r="K43" i="78"/>
  <c r="E43" i="78"/>
  <c r="K42" i="78"/>
  <c r="E42" i="78"/>
  <c r="K41" i="78"/>
  <c r="E41" i="78"/>
  <c r="K40" i="78"/>
  <c r="E40" i="78"/>
  <c r="K39" i="78"/>
  <c r="E39" i="78"/>
  <c r="J37" i="78"/>
  <c r="I37" i="78"/>
  <c r="H37" i="78"/>
  <c r="D37" i="78"/>
  <c r="C37" i="78"/>
  <c r="B37" i="78"/>
  <c r="K36" i="78"/>
  <c r="E36" i="78"/>
  <c r="K35" i="78"/>
  <c r="E35" i="78"/>
  <c r="K34" i="78"/>
  <c r="E34" i="78"/>
  <c r="K33" i="78"/>
  <c r="E33" i="78"/>
  <c r="K32" i="78"/>
  <c r="E32" i="78"/>
  <c r="J30" i="78"/>
  <c r="I30" i="78"/>
  <c r="H30" i="78"/>
  <c r="D30" i="78"/>
  <c r="C30" i="78"/>
  <c r="B30" i="78"/>
  <c r="K29" i="78"/>
  <c r="K27" i="78"/>
  <c r="K26" i="78"/>
  <c r="E26" i="78"/>
  <c r="K25" i="78"/>
  <c r="E25" i="78"/>
  <c r="K24" i="78"/>
  <c r="J22" i="78"/>
  <c r="I22" i="78"/>
  <c r="H22" i="78"/>
  <c r="D22" i="78"/>
  <c r="C22" i="78"/>
  <c r="B22" i="78"/>
  <c r="E22" i="78"/>
  <c r="K21" i="78"/>
  <c r="E21" i="78"/>
  <c r="K20" i="78"/>
  <c r="E20" i="78"/>
  <c r="K19" i="78"/>
  <c r="E19" i="78"/>
  <c r="K18" i="78"/>
  <c r="E18" i="78"/>
  <c r="K17" i="78"/>
  <c r="E17" i="78"/>
  <c r="J15" i="78"/>
  <c r="I15" i="78"/>
  <c r="H15" i="78"/>
  <c r="D15" i="78"/>
  <c r="C15" i="78"/>
  <c r="B15" i="78"/>
  <c r="K14" i="78"/>
  <c r="E14" i="78"/>
  <c r="K13" i="78"/>
  <c r="E13" i="78"/>
  <c r="K12" i="78"/>
  <c r="E12" i="78"/>
  <c r="K11" i="78"/>
  <c r="E11" i="78"/>
  <c r="K10" i="78"/>
  <c r="E10" i="78"/>
  <c r="D8" i="78"/>
  <c r="C8" i="78"/>
  <c r="B8" i="78"/>
  <c r="K7" i="78"/>
  <c r="K5" i="78"/>
  <c r="E5" i="78"/>
  <c r="K4" i="78"/>
  <c r="E4" i="78"/>
  <c r="K3" i="78"/>
  <c r="E3" i="78"/>
  <c r="K2" i="78"/>
  <c r="E2" i="78"/>
  <c r="AY18" i="8"/>
  <c r="E30" i="78"/>
  <c r="E51" i="78"/>
  <c r="E37" i="78"/>
  <c r="K8" i="78"/>
  <c r="K15" i="78"/>
  <c r="K37" i="78"/>
  <c r="K44" i="78"/>
  <c r="E8" i="78"/>
  <c r="E15" i="78"/>
  <c r="K22" i="78"/>
  <c r="K30" i="78"/>
  <c r="AS105" i="8"/>
  <c r="AV105" i="8" s="1"/>
  <c r="AT105" i="8"/>
  <c r="AX105" i="8" s="1"/>
  <c r="AT94" i="8"/>
  <c r="AX94" i="8" s="1"/>
  <c r="AS95" i="8"/>
  <c r="AV95" i="8" s="1"/>
  <c r="AS94" i="8"/>
  <c r="AY94" i="8" s="1"/>
  <c r="AT86" i="8"/>
  <c r="AS36" i="8"/>
  <c r="AT36" i="8"/>
  <c r="AX36" i="8" s="1"/>
  <c r="K36" i="12"/>
  <c r="L36" i="12"/>
  <c r="AS24" i="9"/>
  <c r="AX95" i="8"/>
  <c r="AV94" i="8"/>
  <c r="K14" i="77"/>
  <c r="J15" i="77"/>
  <c r="I15" i="77"/>
  <c r="H15" i="77"/>
  <c r="G52" i="77"/>
  <c r="J50" i="77"/>
  <c r="I50" i="77"/>
  <c r="H50" i="77"/>
  <c r="D50" i="77"/>
  <c r="C50" i="77"/>
  <c r="B50" i="77"/>
  <c r="K49" i="77"/>
  <c r="E49" i="77"/>
  <c r="K48" i="77"/>
  <c r="E48" i="77"/>
  <c r="K47" i="77"/>
  <c r="E47" i="77"/>
  <c r="K46" i="77"/>
  <c r="E46" i="77"/>
  <c r="K45" i="77"/>
  <c r="K50" i="77"/>
  <c r="E45" i="77"/>
  <c r="J43" i="77"/>
  <c r="I43" i="77"/>
  <c r="H43" i="77"/>
  <c r="D43" i="77"/>
  <c r="C43" i="77"/>
  <c r="B43" i="77"/>
  <c r="E43" i="77"/>
  <c r="K42" i="77"/>
  <c r="E42" i="77"/>
  <c r="K41" i="77"/>
  <c r="E41" i="77"/>
  <c r="K40" i="77"/>
  <c r="E40" i="77"/>
  <c r="K39" i="77"/>
  <c r="E39" i="77"/>
  <c r="K38" i="77"/>
  <c r="E38" i="77"/>
  <c r="J36" i="77"/>
  <c r="I36" i="77"/>
  <c r="H36" i="77"/>
  <c r="D36" i="77"/>
  <c r="C36" i="77"/>
  <c r="B36" i="77"/>
  <c r="K35" i="77"/>
  <c r="E35" i="77"/>
  <c r="K34" i="77"/>
  <c r="E34" i="77"/>
  <c r="K33" i="77"/>
  <c r="E33" i="77"/>
  <c r="K32" i="77"/>
  <c r="E32" i="77"/>
  <c r="K31" i="77"/>
  <c r="E31" i="77"/>
  <c r="J29" i="77"/>
  <c r="I29" i="77"/>
  <c r="H29" i="77"/>
  <c r="D29" i="77"/>
  <c r="C29" i="77"/>
  <c r="B29" i="77"/>
  <c r="E29" i="77" s="1"/>
  <c r="K28" i="77"/>
  <c r="E28" i="77"/>
  <c r="K27" i="77"/>
  <c r="E27" i="77"/>
  <c r="K26" i="77"/>
  <c r="E26" i="77"/>
  <c r="K25" i="77"/>
  <c r="E25" i="77"/>
  <c r="K24" i="77"/>
  <c r="E24" i="77"/>
  <c r="J22" i="77"/>
  <c r="I22" i="77"/>
  <c r="H22" i="77"/>
  <c r="D22" i="77"/>
  <c r="C22" i="77"/>
  <c r="B22" i="77"/>
  <c r="K21" i="77"/>
  <c r="E21" i="77"/>
  <c r="K20" i="77"/>
  <c r="E20" i="77"/>
  <c r="K19" i="77"/>
  <c r="E19" i="77"/>
  <c r="K18" i="77"/>
  <c r="E18" i="77"/>
  <c r="K17" i="77"/>
  <c r="E17" i="77"/>
  <c r="D15" i="77"/>
  <c r="C15" i="77"/>
  <c r="B15" i="77"/>
  <c r="K13" i="77"/>
  <c r="E13" i="77"/>
  <c r="K12" i="77"/>
  <c r="E12" i="77"/>
  <c r="K11" i="77"/>
  <c r="E11" i="77"/>
  <c r="K10" i="77"/>
  <c r="E10" i="77"/>
  <c r="K9" i="77"/>
  <c r="E9" i="77"/>
  <c r="J7" i="77"/>
  <c r="I7" i="77"/>
  <c r="H7" i="77"/>
  <c r="D7" i="77"/>
  <c r="C7" i="77"/>
  <c r="B7" i="77"/>
  <c r="K6" i="77"/>
  <c r="E6" i="77"/>
  <c r="K5" i="77"/>
  <c r="E5" i="77"/>
  <c r="K4" i="77"/>
  <c r="E4" i="77"/>
  <c r="K3" i="77"/>
  <c r="E3" i="77"/>
  <c r="K2" i="77"/>
  <c r="E2" i="77"/>
  <c r="E7" i="77"/>
  <c r="E50" i="77"/>
  <c r="E22" i="77"/>
  <c r="E15" i="77"/>
  <c r="K15" i="77"/>
  <c r="K22" i="77"/>
  <c r="K36" i="77"/>
  <c r="K43" i="77"/>
  <c r="K29" i="77"/>
  <c r="K7" i="77"/>
  <c r="E36" i="77"/>
  <c r="G51" i="76"/>
  <c r="J49" i="76"/>
  <c r="I49" i="76"/>
  <c r="H49" i="76"/>
  <c r="D49" i="76"/>
  <c r="C49" i="76"/>
  <c r="B49" i="76"/>
  <c r="E49" i="76"/>
  <c r="K48" i="76"/>
  <c r="E48" i="76"/>
  <c r="K47" i="76"/>
  <c r="E47" i="76"/>
  <c r="K46" i="76"/>
  <c r="E46" i="76"/>
  <c r="K45" i="76"/>
  <c r="E45" i="76"/>
  <c r="K44" i="76"/>
  <c r="K49" i="76"/>
  <c r="E44" i="76"/>
  <c r="J42" i="76"/>
  <c r="I42" i="76"/>
  <c r="H42" i="76"/>
  <c r="D42" i="76"/>
  <c r="C42" i="76"/>
  <c r="B42" i="76"/>
  <c r="E42" i="76"/>
  <c r="K41" i="76"/>
  <c r="E41" i="76"/>
  <c r="K40" i="76"/>
  <c r="E40" i="76"/>
  <c r="K39" i="76"/>
  <c r="E39" i="76"/>
  <c r="K38" i="76"/>
  <c r="E38" i="76"/>
  <c r="K37" i="76"/>
  <c r="E37" i="76"/>
  <c r="J35" i="76"/>
  <c r="I35" i="76"/>
  <c r="H35" i="76"/>
  <c r="D35" i="76"/>
  <c r="C35" i="76"/>
  <c r="B35" i="76"/>
  <c r="K34" i="76"/>
  <c r="E34" i="76"/>
  <c r="K33" i="76"/>
  <c r="E33" i="76"/>
  <c r="K32" i="76"/>
  <c r="E32" i="76"/>
  <c r="K31" i="76"/>
  <c r="E31" i="76"/>
  <c r="K30" i="76"/>
  <c r="E30" i="76"/>
  <c r="J28" i="76"/>
  <c r="I28" i="76"/>
  <c r="H28" i="76"/>
  <c r="D28" i="76"/>
  <c r="C28" i="76"/>
  <c r="B28" i="76"/>
  <c r="E28" i="76"/>
  <c r="K27" i="76"/>
  <c r="E27" i="76"/>
  <c r="K26" i="76"/>
  <c r="E26" i="76"/>
  <c r="K25" i="76"/>
  <c r="E25" i="76"/>
  <c r="K24" i="76"/>
  <c r="E24" i="76"/>
  <c r="K23" i="76"/>
  <c r="E23" i="76"/>
  <c r="J21" i="76"/>
  <c r="I21" i="76"/>
  <c r="H21" i="76"/>
  <c r="D21" i="76"/>
  <c r="C21" i="76"/>
  <c r="B21" i="76"/>
  <c r="K20" i="76"/>
  <c r="E20" i="76"/>
  <c r="K19" i="76"/>
  <c r="E19" i="76"/>
  <c r="K18" i="76"/>
  <c r="E18" i="76"/>
  <c r="K17" i="76"/>
  <c r="E17" i="76"/>
  <c r="K16" i="76"/>
  <c r="E16" i="76"/>
  <c r="J14" i="76"/>
  <c r="I14" i="76"/>
  <c r="H14" i="76"/>
  <c r="D14" i="76"/>
  <c r="C14" i="76"/>
  <c r="B14" i="76"/>
  <c r="E14" i="76"/>
  <c r="K13" i="76"/>
  <c r="E13" i="76"/>
  <c r="K12" i="76"/>
  <c r="E12" i="76"/>
  <c r="K11" i="76"/>
  <c r="E11" i="76"/>
  <c r="K10" i="76"/>
  <c r="E10" i="76"/>
  <c r="K9" i="76"/>
  <c r="E9" i="76"/>
  <c r="J7" i="76"/>
  <c r="I7" i="76"/>
  <c r="H7" i="76"/>
  <c r="D7" i="76"/>
  <c r="C7" i="76"/>
  <c r="B7" i="76"/>
  <c r="E7" i="76"/>
  <c r="K6" i="76"/>
  <c r="E6" i="76"/>
  <c r="K5" i="76"/>
  <c r="E5" i="76"/>
  <c r="K4" i="76"/>
  <c r="E4" i="76"/>
  <c r="K3" i="76"/>
  <c r="E3" i="76"/>
  <c r="K2" i="76"/>
  <c r="E2" i="76"/>
  <c r="E35" i="76"/>
  <c r="E21" i="76"/>
  <c r="K7" i="76"/>
  <c r="K14" i="76"/>
  <c r="K21" i="76"/>
  <c r="K28" i="76"/>
  <c r="K35" i="76"/>
  <c r="K42" i="76"/>
  <c r="AS134" i="8"/>
  <c r="AT134" i="8"/>
  <c r="AX134" i="8"/>
  <c r="K37" i="12"/>
  <c r="L37" i="12"/>
  <c r="G51" i="75"/>
  <c r="J49" i="75"/>
  <c r="I49" i="75"/>
  <c r="H49" i="75"/>
  <c r="D49" i="75"/>
  <c r="C49" i="75"/>
  <c r="B49" i="75"/>
  <c r="K48" i="75"/>
  <c r="E48" i="75"/>
  <c r="K47" i="75"/>
  <c r="E47" i="75"/>
  <c r="K46" i="75"/>
  <c r="E46" i="75"/>
  <c r="K45" i="75"/>
  <c r="E45" i="75"/>
  <c r="K44" i="75"/>
  <c r="K49" i="75"/>
  <c r="E44" i="75"/>
  <c r="J42" i="75"/>
  <c r="I42" i="75"/>
  <c r="H42" i="75"/>
  <c r="D42" i="75"/>
  <c r="C42" i="75"/>
  <c r="B42" i="75"/>
  <c r="K41" i="75"/>
  <c r="E41" i="75"/>
  <c r="K40" i="75"/>
  <c r="E40" i="75"/>
  <c r="K39" i="75"/>
  <c r="E39" i="75"/>
  <c r="K38" i="75"/>
  <c r="E38" i="75"/>
  <c r="K37" i="75"/>
  <c r="E37" i="75"/>
  <c r="J35" i="75"/>
  <c r="I35" i="75"/>
  <c r="H35" i="75"/>
  <c r="D35" i="75"/>
  <c r="C35" i="75"/>
  <c r="B35" i="75"/>
  <c r="K34" i="75"/>
  <c r="E34" i="75"/>
  <c r="K33" i="75"/>
  <c r="E33" i="75"/>
  <c r="K32" i="75"/>
  <c r="E32" i="75"/>
  <c r="K31" i="75"/>
  <c r="E31" i="75"/>
  <c r="K30" i="75"/>
  <c r="E30" i="75"/>
  <c r="J28" i="75"/>
  <c r="I28" i="75"/>
  <c r="H28" i="75"/>
  <c r="D28" i="75"/>
  <c r="C28" i="75"/>
  <c r="B28" i="75"/>
  <c r="K27" i="75"/>
  <c r="E27" i="75"/>
  <c r="K26" i="75"/>
  <c r="E26" i="75"/>
  <c r="K25" i="75"/>
  <c r="E25" i="75"/>
  <c r="K24" i="75"/>
  <c r="E24" i="75"/>
  <c r="K23" i="75"/>
  <c r="E23" i="75"/>
  <c r="J21" i="75"/>
  <c r="I21" i="75"/>
  <c r="H21" i="75"/>
  <c r="D21" i="75"/>
  <c r="C21" i="75"/>
  <c r="B21" i="75"/>
  <c r="K20" i="75"/>
  <c r="E20" i="75"/>
  <c r="K19" i="75"/>
  <c r="E19" i="75"/>
  <c r="K18" i="75"/>
  <c r="E18" i="75"/>
  <c r="K17" i="75"/>
  <c r="E17" i="75"/>
  <c r="K16" i="75"/>
  <c r="E16" i="75"/>
  <c r="J14" i="75"/>
  <c r="I14" i="75"/>
  <c r="H14" i="75"/>
  <c r="D14" i="75"/>
  <c r="C14" i="75"/>
  <c r="B14" i="75"/>
  <c r="K13" i="75"/>
  <c r="E13" i="75"/>
  <c r="K12" i="75"/>
  <c r="E12" i="75"/>
  <c r="K11" i="75"/>
  <c r="E11" i="75"/>
  <c r="K10" i="75"/>
  <c r="E10" i="75"/>
  <c r="K9" i="75"/>
  <c r="E9" i="75"/>
  <c r="J7" i="75"/>
  <c r="I7" i="75"/>
  <c r="H7" i="75"/>
  <c r="D7" i="75"/>
  <c r="C7" i="75"/>
  <c r="B7" i="75"/>
  <c r="K6" i="75"/>
  <c r="E6" i="75"/>
  <c r="K5" i="75"/>
  <c r="E5" i="75"/>
  <c r="K4" i="75"/>
  <c r="E4" i="75"/>
  <c r="K3" i="75"/>
  <c r="E3" i="75"/>
  <c r="K2" i="75"/>
  <c r="E2" i="75"/>
  <c r="AS9" i="8"/>
  <c r="AT9" i="8"/>
  <c r="AV9" i="8" s="1"/>
  <c r="E30" i="74"/>
  <c r="E31" i="74"/>
  <c r="E32" i="74"/>
  <c r="E33" i="74"/>
  <c r="E34" i="74"/>
  <c r="K30" i="74"/>
  <c r="K31" i="74"/>
  <c r="K32" i="74"/>
  <c r="K33" i="74"/>
  <c r="K34" i="74"/>
  <c r="G51" i="74"/>
  <c r="J49" i="74"/>
  <c r="I49" i="74"/>
  <c r="H49" i="74"/>
  <c r="D49" i="74"/>
  <c r="C49" i="74"/>
  <c r="B49" i="74"/>
  <c r="E49" i="74"/>
  <c r="K48" i="74"/>
  <c r="E48" i="74"/>
  <c r="K47" i="74"/>
  <c r="E47" i="74"/>
  <c r="K46" i="74"/>
  <c r="E46" i="74"/>
  <c r="K45" i="74"/>
  <c r="E45" i="74"/>
  <c r="K44" i="74"/>
  <c r="K49" i="74"/>
  <c r="E44" i="74"/>
  <c r="J42" i="74"/>
  <c r="I42" i="74"/>
  <c r="H42" i="74"/>
  <c r="D42" i="74"/>
  <c r="C42" i="74"/>
  <c r="B42" i="74"/>
  <c r="K41" i="74"/>
  <c r="E41" i="74"/>
  <c r="K40" i="74"/>
  <c r="E40" i="74"/>
  <c r="K39" i="74"/>
  <c r="E39" i="74"/>
  <c r="K38" i="74"/>
  <c r="E38" i="74"/>
  <c r="K37" i="74"/>
  <c r="E37" i="74"/>
  <c r="J35" i="74"/>
  <c r="I35" i="74"/>
  <c r="H35" i="74"/>
  <c r="D35" i="74"/>
  <c r="C35" i="74"/>
  <c r="B35" i="74"/>
  <c r="J28" i="74"/>
  <c r="I28" i="74"/>
  <c r="H28" i="74"/>
  <c r="D28" i="74"/>
  <c r="C28" i="74"/>
  <c r="B28" i="74"/>
  <c r="K27" i="74"/>
  <c r="E27" i="74"/>
  <c r="K26" i="74"/>
  <c r="E26" i="74"/>
  <c r="K25" i="74"/>
  <c r="E25" i="74"/>
  <c r="K24" i="74"/>
  <c r="E24" i="74"/>
  <c r="K23" i="74"/>
  <c r="E23" i="74"/>
  <c r="J21" i="74"/>
  <c r="I21" i="74"/>
  <c r="H21" i="74"/>
  <c r="D21" i="74"/>
  <c r="C21" i="74"/>
  <c r="B21" i="74"/>
  <c r="K20" i="74"/>
  <c r="E20" i="74"/>
  <c r="K19" i="74"/>
  <c r="E19" i="74"/>
  <c r="K18" i="74"/>
  <c r="E18" i="74"/>
  <c r="K17" i="74"/>
  <c r="E17" i="74"/>
  <c r="K16" i="74"/>
  <c r="E16" i="74"/>
  <c r="J14" i="74"/>
  <c r="I14" i="74"/>
  <c r="H14" i="74"/>
  <c r="D14" i="74"/>
  <c r="C14" i="74"/>
  <c r="B14" i="74"/>
  <c r="K13" i="74"/>
  <c r="E13" i="74"/>
  <c r="K12" i="74"/>
  <c r="E12" i="74"/>
  <c r="K11" i="74"/>
  <c r="E11" i="74"/>
  <c r="K10" i="74"/>
  <c r="E10" i="74"/>
  <c r="K9" i="74"/>
  <c r="E9" i="74"/>
  <c r="J7" i="74"/>
  <c r="I7" i="74"/>
  <c r="H7" i="74"/>
  <c r="D7" i="74"/>
  <c r="C7" i="74"/>
  <c r="B7" i="74"/>
  <c r="K6" i="74"/>
  <c r="E6" i="74"/>
  <c r="K5" i="74"/>
  <c r="E5" i="74"/>
  <c r="K4" i="74"/>
  <c r="E4" i="74"/>
  <c r="K3" i="74"/>
  <c r="E3" i="74"/>
  <c r="K2" i="74"/>
  <c r="E2" i="74"/>
  <c r="K28" i="74"/>
  <c r="K7" i="74"/>
  <c r="K35" i="74"/>
  <c r="K14" i="74"/>
  <c r="E7" i="74"/>
  <c r="E14" i="74"/>
  <c r="E28" i="74"/>
  <c r="K21" i="74"/>
  <c r="K42" i="74"/>
  <c r="E21" i="74"/>
  <c r="E35" i="74"/>
  <c r="E42" i="74"/>
  <c r="AS103" i="8"/>
  <c r="AT103" i="8"/>
  <c r="AX103" i="8" s="1"/>
  <c r="K48" i="73"/>
  <c r="C42" i="73"/>
  <c r="D42" i="73"/>
  <c r="B42" i="73"/>
  <c r="I42" i="73"/>
  <c r="J42" i="73"/>
  <c r="H42" i="73"/>
  <c r="K42" i="73" s="1"/>
  <c r="G51" i="73"/>
  <c r="J49" i="73"/>
  <c r="I49" i="73"/>
  <c r="H49" i="73"/>
  <c r="D49" i="73"/>
  <c r="C49" i="73"/>
  <c r="B49" i="73"/>
  <c r="E48" i="73"/>
  <c r="K47" i="73"/>
  <c r="E47" i="73"/>
  <c r="K46" i="73"/>
  <c r="E46" i="73"/>
  <c r="K45" i="73"/>
  <c r="E45" i="73"/>
  <c r="K44" i="73"/>
  <c r="E44" i="73"/>
  <c r="E42" i="73"/>
  <c r="K41" i="73"/>
  <c r="E41" i="73"/>
  <c r="K40" i="73"/>
  <c r="E40" i="73"/>
  <c r="K39" i="73"/>
  <c r="E39" i="73"/>
  <c r="K38" i="73"/>
  <c r="E38" i="73"/>
  <c r="K37" i="73"/>
  <c r="E37" i="73"/>
  <c r="J35" i="73"/>
  <c r="I35" i="73"/>
  <c r="H35" i="73"/>
  <c r="D35" i="73"/>
  <c r="C35" i="73"/>
  <c r="B35" i="73"/>
  <c r="K34" i="73"/>
  <c r="E34" i="73"/>
  <c r="K33" i="73"/>
  <c r="E33" i="73"/>
  <c r="K32" i="73"/>
  <c r="E32" i="73"/>
  <c r="K31" i="73"/>
  <c r="E31" i="73"/>
  <c r="K30" i="73"/>
  <c r="E30" i="73"/>
  <c r="J28" i="73"/>
  <c r="I28" i="73"/>
  <c r="H28" i="73"/>
  <c r="D28" i="73"/>
  <c r="C28" i="73"/>
  <c r="B28" i="73"/>
  <c r="E28" i="73"/>
  <c r="K27" i="73"/>
  <c r="E27" i="73"/>
  <c r="K26" i="73"/>
  <c r="E26" i="73"/>
  <c r="K25" i="73"/>
  <c r="E25" i="73"/>
  <c r="K24" i="73"/>
  <c r="E24" i="73"/>
  <c r="K23" i="73"/>
  <c r="E23" i="73"/>
  <c r="J21" i="73"/>
  <c r="I21" i="73"/>
  <c r="H21" i="73"/>
  <c r="D21" i="73"/>
  <c r="C21" i="73"/>
  <c r="B21" i="73"/>
  <c r="K20" i="73"/>
  <c r="E20" i="73"/>
  <c r="K19" i="73"/>
  <c r="E19" i="73"/>
  <c r="K18" i="73"/>
  <c r="E18" i="73"/>
  <c r="K17" i="73"/>
  <c r="E17" i="73"/>
  <c r="K16" i="73"/>
  <c r="E16" i="73"/>
  <c r="J14" i="73"/>
  <c r="I14" i="73"/>
  <c r="H14" i="73"/>
  <c r="D14" i="73"/>
  <c r="C14" i="73"/>
  <c r="B14" i="73"/>
  <c r="K13" i="73"/>
  <c r="E13" i="73"/>
  <c r="K12" i="73"/>
  <c r="E12" i="73"/>
  <c r="K11" i="73"/>
  <c r="E11" i="73"/>
  <c r="K10" i="73"/>
  <c r="E10" i="73"/>
  <c r="K9" i="73"/>
  <c r="E9" i="73"/>
  <c r="J7" i="73"/>
  <c r="I7" i="73"/>
  <c r="H7" i="73"/>
  <c r="D7" i="73"/>
  <c r="C7" i="73"/>
  <c r="B7" i="73"/>
  <c r="K6" i="73"/>
  <c r="E6" i="73"/>
  <c r="K5" i="73"/>
  <c r="E5" i="73"/>
  <c r="K4" i="73"/>
  <c r="E4" i="73"/>
  <c r="K3" i="73"/>
  <c r="E3" i="73"/>
  <c r="K2" i="73"/>
  <c r="E2" i="73"/>
  <c r="E35" i="73"/>
  <c r="K49" i="73"/>
  <c r="K14" i="73"/>
  <c r="K28" i="73"/>
  <c r="K7" i="73"/>
  <c r="K21" i="73"/>
  <c r="K35" i="73"/>
  <c r="E49" i="73"/>
  <c r="E21" i="73"/>
  <c r="E14" i="73"/>
  <c r="E7" i="73"/>
  <c r="G51" i="72"/>
  <c r="J49" i="72"/>
  <c r="I49" i="72"/>
  <c r="H49" i="72"/>
  <c r="D49" i="72"/>
  <c r="C49" i="72"/>
  <c r="B49" i="72"/>
  <c r="K48" i="72"/>
  <c r="E48" i="72"/>
  <c r="K47" i="72"/>
  <c r="E47" i="72"/>
  <c r="K46" i="72"/>
  <c r="E46" i="72"/>
  <c r="K45" i="72"/>
  <c r="E45" i="72"/>
  <c r="K44" i="72"/>
  <c r="E44" i="72"/>
  <c r="K42" i="72"/>
  <c r="K41" i="72"/>
  <c r="E41" i="72"/>
  <c r="K40" i="72"/>
  <c r="E40" i="72"/>
  <c r="K39" i="72"/>
  <c r="E39" i="72"/>
  <c r="K38" i="72"/>
  <c r="E38" i="72"/>
  <c r="K37" i="72"/>
  <c r="E37" i="72"/>
  <c r="J35" i="72"/>
  <c r="I35" i="72"/>
  <c r="H35" i="72"/>
  <c r="K35" i="72"/>
  <c r="D35" i="72"/>
  <c r="C35" i="72"/>
  <c r="B35" i="72"/>
  <c r="K34" i="72"/>
  <c r="E34" i="72"/>
  <c r="K33" i="72"/>
  <c r="E33" i="72"/>
  <c r="K32" i="72"/>
  <c r="E32" i="72"/>
  <c r="K31" i="72"/>
  <c r="E31" i="72"/>
  <c r="K30" i="72"/>
  <c r="E30" i="72"/>
  <c r="J28" i="72"/>
  <c r="I28" i="72"/>
  <c r="H28" i="72"/>
  <c r="D28" i="72"/>
  <c r="C28" i="72"/>
  <c r="B28" i="72"/>
  <c r="K27" i="72"/>
  <c r="E27" i="72"/>
  <c r="K26" i="72"/>
  <c r="E26" i="72"/>
  <c r="K25" i="72"/>
  <c r="E25" i="72"/>
  <c r="K24" i="72"/>
  <c r="E24" i="72"/>
  <c r="K23" i="72"/>
  <c r="E23" i="72"/>
  <c r="J21" i="72"/>
  <c r="I21" i="72"/>
  <c r="H21" i="72"/>
  <c r="D21" i="72"/>
  <c r="C21" i="72"/>
  <c r="B21" i="72"/>
  <c r="K20" i="72"/>
  <c r="E20" i="72"/>
  <c r="K19" i="72"/>
  <c r="E19" i="72"/>
  <c r="K18" i="72"/>
  <c r="E18" i="72"/>
  <c r="K17" i="72"/>
  <c r="E17" i="72"/>
  <c r="K16" i="72"/>
  <c r="E16" i="72"/>
  <c r="J14" i="72"/>
  <c r="I14" i="72"/>
  <c r="H14" i="72"/>
  <c r="D14" i="72"/>
  <c r="C14" i="72"/>
  <c r="B14" i="72"/>
  <c r="K13" i="72"/>
  <c r="E13" i="72"/>
  <c r="K12" i="72"/>
  <c r="E12" i="72"/>
  <c r="K11" i="72"/>
  <c r="E11" i="72"/>
  <c r="K10" i="72"/>
  <c r="E10" i="72"/>
  <c r="K9" i="72"/>
  <c r="E9" i="72"/>
  <c r="J7" i="72"/>
  <c r="I7" i="72"/>
  <c r="H7" i="72"/>
  <c r="D7" i="72"/>
  <c r="C7" i="72"/>
  <c r="B7" i="72"/>
  <c r="K6" i="72"/>
  <c r="E6" i="72"/>
  <c r="K5" i="72"/>
  <c r="E5" i="72"/>
  <c r="K4" i="72"/>
  <c r="E4" i="72"/>
  <c r="K3" i="72"/>
  <c r="E3" i="72"/>
  <c r="K2" i="72"/>
  <c r="E2" i="72"/>
  <c r="K7" i="72"/>
  <c r="K49" i="72"/>
  <c r="E28" i="72"/>
  <c r="E14" i="72"/>
  <c r="E21" i="72"/>
  <c r="E35" i="72"/>
  <c r="E42" i="72"/>
  <c r="E49" i="72"/>
  <c r="K21" i="72"/>
  <c r="E7" i="72"/>
  <c r="K14" i="72"/>
  <c r="K28" i="72"/>
  <c r="AS113" i="8"/>
  <c r="AT113" i="8"/>
  <c r="AX113" i="8" s="1"/>
  <c r="AS82" i="8"/>
  <c r="AT82" i="8"/>
  <c r="AX82" i="8" s="1"/>
  <c r="AS19" i="8"/>
  <c r="AT19" i="8"/>
  <c r="AX19" i="8" s="1"/>
  <c r="G51" i="71"/>
  <c r="J49" i="71"/>
  <c r="I49" i="71"/>
  <c r="H49" i="71"/>
  <c r="D49" i="71"/>
  <c r="C49" i="71"/>
  <c r="B49" i="71"/>
  <c r="K48" i="71"/>
  <c r="E48" i="71"/>
  <c r="K47" i="71"/>
  <c r="E47" i="71"/>
  <c r="K46" i="71"/>
  <c r="E46" i="71"/>
  <c r="K45" i="71"/>
  <c r="E45" i="71"/>
  <c r="K44" i="71"/>
  <c r="K49" i="71"/>
  <c r="E44" i="71"/>
  <c r="J42" i="71"/>
  <c r="I42" i="71"/>
  <c r="H42" i="71"/>
  <c r="D42" i="71"/>
  <c r="C42" i="71"/>
  <c r="B42" i="71"/>
  <c r="K41" i="71"/>
  <c r="E41" i="71"/>
  <c r="K40" i="71"/>
  <c r="E40" i="71"/>
  <c r="K39" i="71"/>
  <c r="E39" i="71"/>
  <c r="K38" i="71"/>
  <c r="E38" i="71"/>
  <c r="K37" i="71"/>
  <c r="E37" i="71"/>
  <c r="J35" i="71"/>
  <c r="I35" i="71"/>
  <c r="H35" i="71"/>
  <c r="D35" i="71"/>
  <c r="C35" i="71"/>
  <c r="B35" i="71"/>
  <c r="K34" i="71"/>
  <c r="E34" i="71"/>
  <c r="K33" i="71"/>
  <c r="E33" i="71"/>
  <c r="K32" i="71"/>
  <c r="E32" i="71"/>
  <c r="K31" i="71"/>
  <c r="E31" i="71"/>
  <c r="K30" i="71"/>
  <c r="E30" i="71"/>
  <c r="J28" i="71"/>
  <c r="I28" i="71"/>
  <c r="H28" i="71"/>
  <c r="D28" i="71"/>
  <c r="C28" i="71"/>
  <c r="B28" i="71"/>
  <c r="E28" i="71"/>
  <c r="K27" i="71"/>
  <c r="E27" i="71"/>
  <c r="K26" i="71"/>
  <c r="E26" i="71"/>
  <c r="K25" i="71"/>
  <c r="E25" i="71"/>
  <c r="K24" i="71"/>
  <c r="E24" i="71"/>
  <c r="K23" i="71"/>
  <c r="E23" i="71"/>
  <c r="J21" i="71"/>
  <c r="I21" i="71"/>
  <c r="H21" i="71"/>
  <c r="D21" i="71"/>
  <c r="C21" i="71"/>
  <c r="B21" i="71"/>
  <c r="K20" i="71"/>
  <c r="E20" i="71"/>
  <c r="K19" i="71"/>
  <c r="E19" i="71"/>
  <c r="K18" i="71"/>
  <c r="E18" i="71"/>
  <c r="K17" i="71"/>
  <c r="E17" i="71"/>
  <c r="K16" i="71"/>
  <c r="E16" i="71"/>
  <c r="J14" i="71"/>
  <c r="I14" i="71"/>
  <c r="H14" i="71"/>
  <c r="D14" i="71"/>
  <c r="C14" i="71"/>
  <c r="B14" i="71"/>
  <c r="K13" i="71"/>
  <c r="E13" i="71"/>
  <c r="K12" i="71"/>
  <c r="E12" i="71"/>
  <c r="K11" i="71"/>
  <c r="E11" i="71"/>
  <c r="K10" i="71"/>
  <c r="E10" i="71"/>
  <c r="K9" i="71"/>
  <c r="E9" i="71"/>
  <c r="J7" i="71"/>
  <c r="I7" i="71"/>
  <c r="H7" i="71"/>
  <c r="D7" i="71"/>
  <c r="C7" i="71"/>
  <c r="B7" i="71"/>
  <c r="E7" i="71" s="1"/>
  <c r="K6" i="71"/>
  <c r="E6" i="71"/>
  <c r="K5" i="71"/>
  <c r="E5" i="71"/>
  <c r="K4" i="71"/>
  <c r="E4" i="71"/>
  <c r="K3" i="71"/>
  <c r="E3" i="71"/>
  <c r="K2" i="71"/>
  <c r="E2" i="71"/>
  <c r="G51" i="70"/>
  <c r="J49" i="70"/>
  <c r="I49" i="70"/>
  <c r="H49" i="70"/>
  <c r="D49" i="70"/>
  <c r="C49" i="70"/>
  <c r="B49" i="70"/>
  <c r="K48" i="70"/>
  <c r="E48" i="70"/>
  <c r="K47" i="70"/>
  <c r="E47" i="70"/>
  <c r="K46" i="70"/>
  <c r="E46" i="70"/>
  <c r="K45" i="70"/>
  <c r="E45" i="70"/>
  <c r="K44" i="70"/>
  <c r="K49" i="70"/>
  <c r="E44" i="70"/>
  <c r="J42" i="70"/>
  <c r="I42" i="70"/>
  <c r="H42" i="70"/>
  <c r="D42" i="70"/>
  <c r="C42" i="70"/>
  <c r="B42" i="70"/>
  <c r="K41" i="70"/>
  <c r="E41" i="70"/>
  <c r="K40" i="70"/>
  <c r="E40" i="70"/>
  <c r="K39" i="70"/>
  <c r="E39" i="70"/>
  <c r="K38" i="70"/>
  <c r="E38" i="70"/>
  <c r="K37" i="70"/>
  <c r="E37" i="70"/>
  <c r="J35" i="70"/>
  <c r="I35" i="70"/>
  <c r="H35" i="70"/>
  <c r="D35" i="70"/>
  <c r="C35" i="70"/>
  <c r="B35" i="70"/>
  <c r="E35" i="70"/>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B21" i="70"/>
  <c r="E21" i="70"/>
  <c r="K20" i="70"/>
  <c r="E20" i="70"/>
  <c r="K19" i="70"/>
  <c r="E19" i="70"/>
  <c r="K18" i="70"/>
  <c r="E18" i="70"/>
  <c r="K17" i="70"/>
  <c r="E17" i="70"/>
  <c r="K16" i="70"/>
  <c r="E16" i="70"/>
  <c r="J14" i="70"/>
  <c r="I14" i="70"/>
  <c r="H14" i="70"/>
  <c r="K14" i="70"/>
  <c r="D14" i="70"/>
  <c r="C14" i="70"/>
  <c r="B14" i="70"/>
  <c r="K13" i="70"/>
  <c r="E13" i="70"/>
  <c r="K12" i="70"/>
  <c r="E12" i="70"/>
  <c r="K11" i="70"/>
  <c r="E11" i="70"/>
  <c r="K10" i="70"/>
  <c r="E10" i="70"/>
  <c r="K9" i="70"/>
  <c r="E9" i="70"/>
  <c r="J7" i="70"/>
  <c r="I7" i="70"/>
  <c r="H7" i="70"/>
  <c r="K7" i="70" s="1"/>
  <c r="D7" i="70"/>
  <c r="C7" i="70"/>
  <c r="B7" i="70"/>
  <c r="E7" i="70" s="1"/>
  <c r="K6" i="70"/>
  <c r="E6" i="70"/>
  <c r="K5" i="70"/>
  <c r="E5" i="70"/>
  <c r="K4" i="70"/>
  <c r="E4" i="70"/>
  <c r="K3" i="70"/>
  <c r="E3" i="70"/>
  <c r="K2" i="70"/>
  <c r="E2" i="70"/>
  <c r="E49" i="70"/>
  <c r="K42" i="70"/>
  <c r="K21" i="70"/>
  <c r="K28" i="70"/>
  <c r="K35" i="70"/>
  <c r="E42" i="70"/>
  <c r="E28" i="70"/>
  <c r="E14"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45" i="8"/>
  <c r="AT145" i="8"/>
  <c r="AX145" i="8" s="1"/>
  <c r="AS122" i="8"/>
  <c r="AT122" i="8"/>
  <c r="AX122" i="8"/>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E28" i="67"/>
  <c r="K27" i="67"/>
  <c r="E27" i="67"/>
  <c r="K26" i="67"/>
  <c r="E26" i="67"/>
  <c r="K25" i="67"/>
  <c r="E25" i="67"/>
  <c r="K24" i="67"/>
  <c r="E24" i="67"/>
  <c r="K23" i="67"/>
  <c r="E23" i="67"/>
  <c r="J21" i="67"/>
  <c r="I21" i="67"/>
  <c r="H21" i="67"/>
  <c r="K21" i="67"/>
  <c r="D21" i="67"/>
  <c r="C21" i="67"/>
  <c r="B21" i="67"/>
  <c r="K20" i="67"/>
  <c r="E20" i="67"/>
  <c r="K19" i="67"/>
  <c r="E19" i="67"/>
  <c r="K18" i="67"/>
  <c r="E18" i="67"/>
  <c r="K17" i="67"/>
  <c r="E17" i="67"/>
  <c r="K16" i="67"/>
  <c r="E16" i="67"/>
  <c r="J14" i="67"/>
  <c r="I14" i="67"/>
  <c r="H14" i="67"/>
  <c r="D14" i="67"/>
  <c r="C14" i="67"/>
  <c r="B14" i="67"/>
  <c r="E14" i="67"/>
  <c r="E13" i="67"/>
  <c r="E12" i="67"/>
  <c r="E11" i="67"/>
  <c r="E10" i="67"/>
  <c r="E9" i="67"/>
  <c r="J7" i="67"/>
  <c r="I7" i="67"/>
  <c r="H7" i="67"/>
  <c r="K7" i="67" s="1"/>
  <c r="D7" i="67"/>
  <c r="C7" i="67"/>
  <c r="B7" i="67"/>
  <c r="E7" i="67" s="1"/>
  <c r="K6" i="67"/>
  <c r="E6" i="67"/>
  <c r="K5" i="67"/>
  <c r="E5" i="67"/>
  <c r="K4" i="67"/>
  <c r="E4" i="67"/>
  <c r="K3" i="67"/>
  <c r="E3" i="67"/>
  <c r="K2" i="67"/>
  <c r="E2" i="67"/>
  <c r="K49" i="67"/>
  <c r="E49" i="67"/>
  <c r="E42" i="67"/>
  <c r="E21" i="67"/>
  <c r="K28" i="67"/>
  <c r="E35" i="67"/>
  <c r="K35" i="67"/>
  <c r="K42" i="67"/>
  <c r="K14" i="67"/>
  <c r="AS83" i="8"/>
  <c r="AT83" i="8"/>
  <c r="AX83" i="8" s="1"/>
  <c r="AT40" i="8"/>
  <c r="AX40" i="8" s="1"/>
  <c r="AT42" i="8"/>
  <c r="AX42" i="8" s="1"/>
  <c r="AS42" i="8"/>
  <c r="I43" i="66"/>
  <c r="J43" i="66"/>
  <c r="H43" i="66"/>
  <c r="K43" i="66" s="1"/>
  <c r="K42" i="66"/>
  <c r="G52" i="66"/>
  <c r="J50" i="66"/>
  <c r="I50" i="66"/>
  <c r="H50" i="66"/>
  <c r="D50" i="66"/>
  <c r="C50" i="66"/>
  <c r="B50" i="66"/>
  <c r="K49" i="66"/>
  <c r="E49" i="66"/>
  <c r="K48" i="66"/>
  <c r="E48" i="66"/>
  <c r="K47" i="66"/>
  <c r="E47" i="66"/>
  <c r="K46" i="66"/>
  <c r="E46" i="66"/>
  <c r="K45" i="66"/>
  <c r="K50" i="66" s="1"/>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s="1"/>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26" i="8"/>
  <c r="AT126" i="8"/>
  <c r="AX126" i="8"/>
  <c r="AS104" i="8"/>
  <c r="AT104" i="8"/>
  <c r="AX104" i="8" s="1"/>
  <c r="AS41" i="8"/>
  <c r="AT41" i="8"/>
  <c r="AX41" i="8" s="1"/>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K21" i="65"/>
  <c r="D21" i="65"/>
  <c r="C21" i="65"/>
  <c r="B21" i="65"/>
  <c r="K20" i="65"/>
  <c r="E20" i="65"/>
  <c r="K19" i="65"/>
  <c r="E19" i="65"/>
  <c r="K18" i="65"/>
  <c r="E18" i="65"/>
  <c r="K17" i="65"/>
  <c r="E17" i="65"/>
  <c r="K16" i="65"/>
  <c r="E16" i="65"/>
  <c r="J14" i="65"/>
  <c r="I14" i="65"/>
  <c r="H14" i="65"/>
  <c r="K14" i="65"/>
  <c r="D14" i="65"/>
  <c r="C14" i="65"/>
  <c r="B14" i="65"/>
  <c r="E14" i="65"/>
  <c r="K13" i="65"/>
  <c r="E13" i="65"/>
  <c r="K12" i="65"/>
  <c r="E12" i="65"/>
  <c r="K11" i="65"/>
  <c r="E11" i="65"/>
  <c r="K10" i="65"/>
  <c r="E10" i="65"/>
  <c r="K9" i="65"/>
  <c r="E9" i="65"/>
  <c r="J7" i="65"/>
  <c r="I7" i="65"/>
  <c r="H7" i="65"/>
  <c r="K7" i="65"/>
  <c r="D7" i="65"/>
  <c r="C7" i="65"/>
  <c r="B7" i="65"/>
  <c r="E7" i="65"/>
  <c r="K6" i="65"/>
  <c r="K5" i="65"/>
  <c r="K4" i="65"/>
  <c r="K3" i="65"/>
  <c r="K2" i="65"/>
  <c r="K35" i="65"/>
  <c r="K42" i="65"/>
  <c r="E42" i="65"/>
  <c r="K28" i="65"/>
  <c r="E49" i="65"/>
  <c r="E28" i="65"/>
  <c r="E21" i="65"/>
  <c r="AS57" i="8"/>
  <c r="AT57" i="8"/>
  <c r="AX57" i="8" s="1"/>
  <c r="AR31" i="9"/>
  <c r="AS31" i="9"/>
  <c r="AW31" i="9" s="1"/>
  <c r="AS37" i="9"/>
  <c r="AW37" i="9" s="1"/>
  <c r="AS22" i="9"/>
  <c r="AW22" i="9" s="1"/>
  <c r="AR22" i="9"/>
  <c r="AR37"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9" i="8"/>
  <c r="AT29" i="8"/>
  <c r="AX29" i="8"/>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c r="K20" i="63"/>
  <c r="E20" i="63"/>
  <c r="K19" i="63"/>
  <c r="E19" i="63"/>
  <c r="K18" i="63"/>
  <c r="E18" i="63"/>
  <c r="K17" i="63"/>
  <c r="E17" i="63"/>
  <c r="K16" i="63"/>
  <c r="E16" i="63"/>
  <c r="J14" i="63"/>
  <c r="I14" i="63"/>
  <c r="H14" i="63"/>
  <c r="K14" i="63"/>
  <c r="D14" i="63"/>
  <c r="C14" i="63"/>
  <c r="B14" i="63"/>
  <c r="E14" i="63"/>
  <c r="K13" i="63"/>
  <c r="E13" i="63"/>
  <c r="K12" i="63"/>
  <c r="E12" i="63"/>
  <c r="K11" i="63"/>
  <c r="E11" i="63"/>
  <c r="K10" i="63"/>
  <c r="E10" i="63"/>
  <c r="K9" i="63"/>
  <c r="E9" i="63"/>
  <c r="J7" i="63"/>
  <c r="I7" i="63"/>
  <c r="H7" i="63"/>
  <c r="K7" i="63"/>
  <c r="D7" i="63"/>
  <c r="C7" i="63"/>
  <c r="B7" i="63"/>
  <c r="E7" i="63" s="1"/>
  <c r="K6" i="63"/>
  <c r="E6" i="63"/>
  <c r="K5" i="63"/>
  <c r="E5" i="63"/>
  <c r="K4" i="63"/>
  <c r="E4" i="63"/>
  <c r="K3" i="63"/>
  <c r="E3" i="63"/>
  <c r="K2" i="63"/>
  <c r="E2" i="63"/>
  <c r="E49" i="63"/>
  <c r="K28" i="63"/>
  <c r="K21" i="63"/>
  <c r="K42" i="63"/>
  <c r="E28" i="63"/>
  <c r="AS54" i="8"/>
  <c r="AT54" i="8"/>
  <c r="AX54" i="8" s="1"/>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s="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s="1"/>
  <c r="D42" i="60"/>
  <c r="C42" i="60"/>
  <c r="B42" i="60"/>
  <c r="E42" i="60" s="1"/>
  <c r="K41" i="60"/>
  <c r="E41" i="60"/>
  <c r="K40" i="60"/>
  <c r="E40" i="60"/>
  <c r="K39" i="60"/>
  <c r="E39" i="60"/>
  <c r="K38" i="60"/>
  <c r="E38" i="60"/>
  <c r="K37" i="60"/>
  <c r="E37" i="60"/>
  <c r="J35" i="60"/>
  <c r="I35" i="60"/>
  <c r="H35" i="60"/>
  <c r="K35" i="60" s="1"/>
  <c r="D35" i="60"/>
  <c r="C35" i="60"/>
  <c r="B35" i="60"/>
  <c r="E35" i="60" s="1"/>
  <c r="K34" i="60"/>
  <c r="E34" i="60"/>
  <c r="K33" i="60"/>
  <c r="E33" i="60"/>
  <c r="K32" i="60"/>
  <c r="E32" i="60"/>
  <c r="K31" i="60"/>
  <c r="E31" i="60"/>
  <c r="K30" i="60"/>
  <c r="E30" i="60"/>
  <c r="J28" i="60"/>
  <c r="I28" i="60"/>
  <c r="H28" i="60"/>
  <c r="K28" i="60" s="1"/>
  <c r="D28" i="60"/>
  <c r="C28" i="60"/>
  <c r="B28" i="60"/>
  <c r="E28" i="60" s="1"/>
  <c r="K27" i="60"/>
  <c r="E27" i="60"/>
  <c r="K26" i="60"/>
  <c r="E26" i="60"/>
  <c r="K25" i="60"/>
  <c r="E25" i="60"/>
  <c r="K24" i="60"/>
  <c r="E24" i="60"/>
  <c r="K23" i="60"/>
  <c r="E23" i="60"/>
  <c r="J21" i="60"/>
  <c r="I21" i="60"/>
  <c r="H21" i="60"/>
  <c r="K21" i="60" s="1"/>
  <c r="D21" i="60"/>
  <c r="C21" i="60"/>
  <c r="B21" i="60"/>
  <c r="E21" i="60" s="1"/>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9" i="8"/>
  <c r="AT39" i="8"/>
  <c r="AX39" i="8" s="1"/>
  <c r="G51" i="59"/>
  <c r="J49" i="59"/>
  <c r="I49" i="59"/>
  <c r="H49" i="59"/>
  <c r="D49" i="59"/>
  <c r="C49" i="59"/>
  <c r="B49" i="59"/>
  <c r="E49" i="59"/>
  <c r="K48" i="59"/>
  <c r="E48" i="59"/>
  <c r="K47" i="59"/>
  <c r="E47" i="59"/>
  <c r="K46" i="59"/>
  <c r="E46" i="59"/>
  <c r="K45" i="59"/>
  <c r="E45" i="59"/>
  <c r="K44" i="59"/>
  <c r="K49" i="59"/>
  <c r="E44" i="59"/>
  <c r="J42" i="59"/>
  <c r="I42" i="59"/>
  <c r="H42" i="59"/>
  <c r="K42" i="59" s="1"/>
  <c r="D42" i="59"/>
  <c r="C42" i="59"/>
  <c r="B42" i="59"/>
  <c r="E42" i="59" s="1"/>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c r="K27" i="59"/>
  <c r="E27" i="59"/>
  <c r="K26" i="59"/>
  <c r="E26" i="59"/>
  <c r="K25" i="59"/>
  <c r="E25" i="59"/>
  <c r="K24" i="59"/>
  <c r="E24" i="59"/>
  <c r="K23" i="59"/>
  <c r="E23" i="59"/>
  <c r="J21" i="59"/>
  <c r="I21" i="59"/>
  <c r="H21" i="59"/>
  <c r="K21" i="59"/>
  <c r="D21" i="59"/>
  <c r="C21" i="59"/>
  <c r="B21" i="59"/>
  <c r="E21" i="59" s="1"/>
  <c r="K20" i="59"/>
  <c r="E20" i="59"/>
  <c r="K19" i="59"/>
  <c r="E19" i="59"/>
  <c r="K18" i="59"/>
  <c r="E18" i="59"/>
  <c r="K17" i="59"/>
  <c r="E17" i="59"/>
  <c r="K16" i="59"/>
  <c r="E16" i="59"/>
  <c r="J14" i="59"/>
  <c r="I14" i="59"/>
  <c r="H14" i="59"/>
  <c r="K14" i="59"/>
  <c r="D14" i="59"/>
  <c r="C14" i="59"/>
  <c r="B14" i="59"/>
  <c r="E14" i="59"/>
  <c r="K13" i="59"/>
  <c r="E13" i="59"/>
  <c r="K12" i="59"/>
  <c r="E12" i="59"/>
  <c r="K11" i="59"/>
  <c r="E11" i="59"/>
  <c r="K10" i="59"/>
  <c r="E10" i="59"/>
  <c r="K9" i="59"/>
  <c r="E9" i="59"/>
  <c r="J7" i="59"/>
  <c r="I7" i="59"/>
  <c r="H7" i="59"/>
  <c r="K7" i="59" s="1"/>
  <c r="D7" i="59"/>
  <c r="C7" i="59"/>
  <c r="B7" i="59"/>
  <c r="E7" i="59" s="1"/>
  <c r="K6" i="59"/>
  <c r="E6" i="59"/>
  <c r="K5" i="59"/>
  <c r="E5" i="59"/>
  <c r="K4" i="59"/>
  <c r="E4" i="59"/>
  <c r="K3" i="59"/>
  <c r="E3" i="59"/>
  <c r="K2" i="59"/>
  <c r="E2" i="59"/>
  <c r="K35" i="59"/>
  <c r="AS117" i="8"/>
  <c r="AT117" i="8"/>
  <c r="AX117" i="8" s="1"/>
  <c r="AS114" i="8"/>
  <c r="AT114" i="8"/>
  <c r="AX114" i="8" s="1"/>
  <c r="AS28" i="8"/>
  <c r="AT28" i="8"/>
  <c r="AX28" i="8" s="1"/>
  <c r="AS53" i="8"/>
  <c r="AT53" i="8"/>
  <c r="AX53" i="8" s="1"/>
  <c r="G51" i="58"/>
  <c r="AS21" i="9"/>
  <c r="AW21" i="9" s="1"/>
  <c r="AR21" i="9"/>
  <c r="J49" i="58"/>
  <c r="I49" i="58"/>
  <c r="H49" i="58"/>
  <c r="D49" i="58"/>
  <c r="C49" i="58"/>
  <c r="B49" i="58"/>
  <c r="E49" i="58"/>
  <c r="K48" i="58"/>
  <c r="E48" i="58"/>
  <c r="K47" i="58"/>
  <c r="E47" i="58"/>
  <c r="K46" i="58"/>
  <c r="E46" i="58"/>
  <c r="K45" i="58"/>
  <c r="E45" i="58"/>
  <c r="K44" i="58"/>
  <c r="K49" i="58"/>
  <c r="E44" i="58"/>
  <c r="J42" i="58"/>
  <c r="I42" i="58"/>
  <c r="H42" i="58"/>
  <c r="K42" i="58" s="1"/>
  <c r="D42" i="58"/>
  <c r="C42" i="58"/>
  <c r="B42" i="58"/>
  <c r="E42" i="58" s="1"/>
  <c r="K41" i="58"/>
  <c r="E41" i="58"/>
  <c r="K40" i="58"/>
  <c r="E40" i="58"/>
  <c r="K39" i="58"/>
  <c r="E39" i="58"/>
  <c r="K38" i="58"/>
  <c r="E38" i="58"/>
  <c r="K37" i="58"/>
  <c r="E37" i="58"/>
  <c r="J35" i="58"/>
  <c r="I35" i="58"/>
  <c r="H35" i="58"/>
  <c r="K35" i="58" s="1"/>
  <c r="D35" i="58"/>
  <c r="C35" i="58"/>
  <c r="B35" i="58"/>
  <c r="E35" i="58" s="1"/>
  <c r="K34" i="58"/>
  <c r="E34" i="58"/>
  <c r="K33" i="58"/>
  <c r="E33" i="58"/>
  <c r="K32" i="58"/>
  <c r="E32" i="58"/>
  <c r="K31" i="58"/>
  <c r="E31" i="58"/>
  <c r="K30" i="58"/>
  <c r="E30" i="58"/>
  <c r="J28" i="58"/>
  <c r="I28" i="58"/>
  <c r="H28" i="58"/>
  <c r="K28" i="58" s="1"/>
  <c r="D28" i="58"/>
  <c r="C28" i="58"/>
  <c r="B28" i="58"/>
  <c r="E28" i="58" s="1"/>
  <c r="K27" i="58"/>
  <c r="E27" i="58"/>
  <c r="K26" i="58"/>
  <c r="E26" i="58"/>
  <c r="K25" i="58"/>
  <c r="E25" i="58"/>
  <c r="K24" i="58"/>
  <c r="E24" i="58"/>
  <c r="K23" i="58"/>
  <c r="E23" i="58"/>
  <c r="J21" i="58"/>
  <c r="I21" i="58"/>
  <c r="H21" i="58"/>
  <c r="K21" i="58" s="1"/>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24" i="8"/>
  <c r="AT124" i="8"/>
  <c r="AX124" i="8" s="1"/>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s="1"/>
  <c r="D42" i="57"/>
  <c r="C42" i="57"/>
  <c r="B42" i="57"/>
  <c r="E42" i="57" s="1"/>
  <c r="J35" i="57"/>
  <c r="I35" i="57"/>
  <c r="H35" i="57"/>
  <c r="D35" i="57"/>
  <c r="C35" i="57"/>
  <c r="B35" i="57"/>
  <c r="E35" i="57"/>
  <c r="K34" i="57"/>
  <c r="E34" i="57"/>
  <c r="K33" i="57"/>
  <c r="E33" i="57"/>
  <c r="K32" i="57"/>
  <c r="E32" i="57"/>
  <c r="K31" i="57"/>
  <c r="E31" i="57"/>
  <c r="K30" i="57"/>
  <c r="E30" i="57"/>
  <c r="J28" i="57"/>
  <c r="I28" i="57"/>
  <c r="H28" i="57"/>
  <c r="K28" i="57"/>
  <c r="D28" i="57"/>
  <c r="C28" i="57"/>
  <c r="B28" i="57"/>
  <c r="E28" i="57"/>
  <c r="K27" i="57"/>
  <c r="E27" i="57"/>
  <c r="K26" i="57"/>
  <c r="E26" i="57"/>
  <c r="K25" i="57"/>
  <c r="E25" i="57"/>
  <c r="K24" i="57"/>
  <c r="E24" i="57"/>
  <c r="K23" i="57"/>
  <c r="E23" i="57"/>
  <c r="J21" i="57"/>
  <c r="I21" i="57"/>
  <c r="H21" i="57"/>
  <c r="D21" i="57"/>
  <c r="C21" i="57"/>
  <c r="B21" i="57"/>
  <c r="E21" i="57" s="1"/>
  <c r="K20" i="57"/>
  <c r="E20" i="57"/>
  <c r="K19" i="57"/>
  <c r="E19" i="57"/>
  <c r="K18" i="57"/>
  <c r="E18" i="57"/>
  <c r="K17" i="57"/>
  <c r="E17" i="57"/>
  <c r="K16" i="57"/>
  <c r="E16" i="57"/>
  <c r="J14" i="57"/>
  <c r="I14" i="57"/>
  <c r="H14" i="57"/>
  <c r="K14" i="57" s="1"/>
  <c r="D14" i="57"/>
  <c r="C14" i="57"/>
  <c r="B14" i="57"/>
  <c r="E14" i="57" s="1"/>
  <c r="K13" i="57"/>
  <c r="E13" i="57"/>
  <c r="K12" i="57"/>
  <c r="E12" i="57"/>
  <c r="K11" i="57"/>
  <c r="E11" i="57"/>
  <c r="K10" i="57"/>
  <c r="E10" i="57"/>
  <c r="K9" i="57"/>
  <c r="E9" i="57"/>
  <c r="J7" i="57"/>
  <c r="I7" i="57"/>
  <c r="H7" i="57"/>
  <c r="K7" i="57" s="1"/>
  <c r="D7" i="57"/>
  <c r="C7" i="57"/>
  <c r="B7" i="57"/>
  <c r="E7" i="57" s="1"/>
  <c r="K6" i="57"/>
  <c r="E6" i="57"/>
  <c r="K5" i="57"/>
  <c r="E5" i="57"/>
  <c r="K4" i="57"/>
  <c r="E4" i="57"/>
  <c r="K3" i="57"/>
  <c r="E3" i="57"/>
  <c r="K2" i="57"/>
  <c r="E2" i="57"/>
  <c r="K35" i="57"/>
  <c r="AS123" i="8"/>
  <c r="AT123" i="8"/>
  <c r="AX123" i="8" s="1"/>
  <c r="AS26" i="8"/>
  <c r="AT26" i="8"/>
  <c r="AX26"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AS72" i="8"/>
  <c r="AT72" i="8"/>
  <c r="AX72" i="8" s="1"/>
  <c r="E10" i="55"/>
  <c r="E11" i="55"/>
  <c r="E12" i="55"/>
  <c r="E13" i="55"/>
  <c r="E9" i="55"/>
  <c r="G51" i="55"/>
  <c r="J49" i="55"/>
  <c r="I49" i="55"/>
  <c r="H49" i="55"/>
  <c r="D49" i="55"/>
  <c r="C49" i="55"/>
  <c r="B49" i="55"/>
  <c r="E49" i="55" s="1"/>
  <c r="K48" i="55"/>
  <c r="E48" i="55"/>
  <c r="K47" i="55"/>
  <c r="E47" i="55"/>
  <c r="K46" i="55"/>
  <c r="E46" i="55"/>
  <c r="K45" i="55"/>
  <c r="E45" i="55"/>
  <c r="K44" i="55"/>
  <c r="K49" i="55" s="1"/>
  <c r="E44" i="55"/>
  <c r="J42" i="55"/>
  <c r="I42" i="55"/>
  <c r="H42" i="55"/>
  <c r="K42" i="55"/>
  <c r="D42" i="55"/>
  <c r="C42" i="55"/>
  <c r="B42" i="55"/>
  <c r="K41" i="55"/>
  <c r="E41" i="55"/>
  <c r="K40" i="55"/>
  <c r="E40" i="55"/>
  <c r="K39" i="55"/>
  <c r="E39" i="55"/>
  <c r="K38" i="55"/>
  <c r="E38" i="55"/>
  <c r="K37" i="55"/>
  <c r="E37" i="55"/>
  <c r="J35" i="55"/>
  <c r="I35" i="55"/>
  <c r="H35" i="55"/>
  <c r="K35" i="55" s="1"/>
  <c r="D35" i="55"/>
  <c r="C35" i="55"/>
  <c r="B35" i="55"/>
  <c r="E35" i="55" s="1"/>
  <c r="K34" i="55"/>
  <c r="E34" i="55"/>
  <c r="K33" i="55"/>
  <c r="E33" i="55"/>
  <c r="K32" i="55"/>
  <c r="E32" i="55"/>
  <c r="K31" i="55"/>
  <c r="E31" i="55"/>
  <c r="K30" i="55"/>
  <c r="E30" i="55"/>
  <c r="J28" i="55"/>
  <c r="I28" i="55"/>
  <c r="H28" i="55"/>
  <c r="K28" i="55" s="1"/>
  <c r="D28" i="55"/>
  <c r="C28" i="55"/>
  <c r="B28" i="55"/>
  <c r="E28" i="55"/>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s="1"/>
  <c r="D7" i="55"/>
  <c r="C7" i="55"/>
  <c r="B7" i="55"/>
  <c r="E7" i="55" s="1"/>
  <c r="K6" i="55"/>
  <c r="E6" i="55"/>
  <c r="K5" i="55"/>
  <c r="E5" i="55"/>
  <c r="K4" i="55"/>
  <c r="E4" i="55"/>
  <c r="K3" i="55"/>
  <c r="E3" i="55"/>
  <c r="K2" i="55"/>
  <c r="E2" i="55"/>
  <c r="E42" i="55"/>
  <c r="AS144" i="8"/>
  <c r="AT144" i="8"/>
  <c r="AX144" i="8" s="1"/>
  <c r="AX90" i="8"/>
  <c r="AT93" i="8"/>
  <c r="AX93" i="8" s="1"/>
  <c r="AS69" i="9"/>
  <c r="AW69" i="9" s="1"/>
  <c r="O72" i="12" s="1"/>
  <c r="E39" i="54"/>
  <c r="E40" i="54"/>
  <c r="E41" i="54"/>
  <c r="E42" i="54"/>
  <c r="K41" i="54"/>
  <c r="B43" i="54"/>
  <c r="C43" i="54"/>
  <c r="D43" i="54"/>
  <c r="E43" i="54"/>
  <c r="E30" i="54"/>
  <c r="E31" i="54"/>
  <c r="E32" i="54"/>
  <c r="E33" i="54"/>
  <c r="E34" i="54"/>
  <c r="E3" i="54"/>
  <c r="E4" i="54"/>
  <c r="E5" i="54"/>
  <c r="E6" i="54"/>
  <c r="E2" i="54"/>
  <c r="G52" i="54"/>
  <c r="J50" i="54"/>
  <c r="I50" i="54"/>
  <c r="H50" i="54"/>
  <c r="D50" i="54"/>
  <c r="C50" i="54"/>
  <c r="B50" i="54"/>
  <c r="E50" i="54"/>
  <c r="K49" i="54"/>
  <c r="E49" i="54"/>
  <c r="K48" i="54"/>
  <c r="E48" i="54"/>
  <c r="K47" i="54"/>
  <c r="E47" i="54"/>
  <c r="K46" i="54"/>
  <c r="E46" i="54"/>
  <c r="K45" i="54"/>
  <c r="K50" i="54"/>
  <c r="E45" i="54"/>
  <c r="J43" i="54"/>
  <c r="I43" i="54"/>
  <c r="H43" i="54"/>
  <c r="K43" i="54"/>
  <c r="K40" i="54"/>
  <c r="K39" i="54"/>
  <c r="K38" i="54"/>
  <c r="E38" i="54"/>
  <c r="K37" i="54"/>
  <c r="E37" i="54"/>
  <c r="J35" i="54"/>
  <c r="I35" i="54"/>
  <c r="H35" i="54"/>
  <c r="K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s="1"/>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AR51" i="9"/>
  <c r="AS51" i="9"/>
  <c r="AW51" i="9" s="1"/>
  <c r="O54" i="12" s="1"/>
  <c r="G51" i="53"/>
  <c r="J49" i="53"/>
  <c r="I49" i="53"/>
  <c r="H49" i="53"/>
  <c r="D49" i="53"/>
  <c r="C49" i="53"/>
  <c r="B49" i="53"/>
  <c r="E49" i="53"/>
  <c r="K48" i="53"/>
  <c r="E48" i="53"/>
  <c r="K47" i="53"/>
  <c r="E47" i="53"/>
  <c r="K46" i="53"/>
  <c r="E46" i="53"/>
  <c r="K45" i="53"/>
  <c r="E45" i="53"/>
  <c r="K44" i="53"/>
  <c r="K49" i="53"/>
  <c r="E44" i="53"/>
  <c r="J42" i="53"/>
  <c r="I42" i="53"/>
  <c r="H42" i="53"/>
  <c r="K42" i="53" s="1"/>
  <c r="D42" i="53"/>
  <c r="C42" i="53"/>
  <c r="B42" i="53"/>
  <c r="K41" i="53"/>
  <c r="E41" i="53"/>
  <c r="K40" i="53"/>
  <c r="E40" i="53"/>
  <c r="K39" i="53"/>
  <c r="E39" i="53"/>
  <c r="K38" i="53"/>
  <c r="E38" i="53"/>
  <c r="K37" i="53"/>
  <c r="E37" i="53"/>
  <c r="J35" i="53"/>
  <c r="I35" i="53"/>
  <c r="H35" i="53"/>
  <c r="K35" i="53"/>
  <c r="D35" i="53"/>
  <c r="C35" i="53"/>
  <c r="B35" i="53"/>
  <c r="E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B21" i="53"/>
  <c r="E21" i="53"/>
  <c r="K20" i="53"/>
  <c r="E20" i="53"/>
  <c r="K19" i="53"/>
  <c r="E19" i="53"/>
  <c r="K18" i="53"/>
  <c r="E18" i="53"/>
  <c r="K17" i="53"/>
  <c r="E17" i="53"/>
  <c r="K16" i="53"/>
  <c r="E16" i="53"/>
  <c r="J14" i="53"/>
  <c r="I14" i="53"/>
  <c r="H14" i="53"/>
  <c r="K14" i="53"/>
  <c r="D14" i="53"/>
  <c r="C14" i="53"/>
  <c r="B14" i="53"/>
  <c r="E14" i="53"/>
  <c r="K13" i="53"/>
  <c r="E13" i="53"/>
  <c r="K12" i="53"/>
  <c r="E12" i="53"/>
  <c r="K11" i="53"/>
  <c r="E11" i="53"/>
  <c r="K10" i="53"/>
  <c r="E10" i="53"/>
  <c r="K9" i="53"/>
  <c r="E9" i="53"/>
  <c r="J7" i="53"/>
  <c r="I7" i="53"/>
  <c r="H7" i="53"/>
  <c r="K7" i="53"/>
  <c r="D7" i="53"/>
  <c r="C7" i="53"/>
  <c r="B7" i="53"/>
  <c r="E7" i="53"/>
  <c r="K6" i="53"/>
  <c r="K5" i="53"/>
  <c r="K4" i="53"/>
  <c r="K3" i="53"/>
  <c r="K2" i="53"/>
  <c r="E42" i="53"/>
  <c r="AR48" i="9"/>
  <c r="AS48" i="9"/>
  <c r="AW48" i="9" s="1"/>
  <c r="AR68" i="9"/>
  <c r="AS68" i="9"/>
  <c r="AW68" i="9" s="1"/>
  <c r="O71" i="12" s="1"/>
  <c r="AR54" i="9"/>
  <c r="AS54" i="9"/>
  <c r="AW54" i="9" s="1"/>
  <c r="O57" i="12" s="1"/>
  <c r="AR67" i="9"/>
  <c r="AS67" i="9"/>
  <c r="AS92" i="8"/>
  <c r="AT92" i="8"/>
  <c r="AX92" i="8"/>
  <c r="AS93" i="8"/>
  <c r="AS81" i="8"/>
  <c r="AT81" i="8"/>
  <c r="AX81" i="8"/>
  <c r="AS8" i="8"/>
  <c r="AT8" i="8"/>
  <c r="AS10" i="8"/>
  <c r="AT10" i="8"/>
  <c r="AX10" i="8" s="1"/>
  <c r="AR58" i="9"/>
  <c r="AS58" i="9"/>
  <c r="AW58" i="9"/>
  <c r="AR44" i="9"/>
  <c r="AS44" i="9"/>
  <c r="AR5" i="9"/>
  <c r="AS5" i="9"/>
  <c r="AW5" i="9" s="1"/>
  <c r="AR32" i="9"/>
  <c r="AS32" i="9"/>
  <c r="AW32" i="9" s="1"/>
  <c r="AR40" i="9"/>
  <c r="AS40" i="9"/>
  <c r="AW40" i="9" s="1"/>
  <c r="G51" i="52"/>
  <c r="J49" i="52"/>
  <c r="I49" i="52"/>
  <c r="H49" i="52"/>
  <c r="D49" i="52"/>
  <c r="C49" i="52"/>
  <c r="B49" i="52"/>
  <c r="E49" i="52"/>
  <c r="K48" i="52"/>
  <c r="E48" i="52"/>
  <c r="K47" i="52"/>
  <c r="E47" i="52"/>
  <c r="K46" i="52"/>
  <c r="E46" i="52"/>
  <c r="K45" i="52"/>
  <c r="E45" i="52"/>
  <c r="K44" i="52"/>
  <c r="K49" i="52"/>
  <c r="E44" i="52"/>
  <c r="J42" i="52"/>
  <c r="I42" i="52"/>
  <c r="H42" i="52"/>
  <c r="K42" i="52" s="1"/>
  <c r="D42" i="52"/>
  <c r="C42" i="52"/>
  <c r="B42" i="52"/>
  <c r="E42" i="52" s="1"/>
  <c r="K41" i="52"/>
  <c r="E41" i="52"/>
  <c r="K40" i="52"/>
  <c r="E40" i="52"/>
  <c r="K39" i="52"/>
  <c r="E39" i="52"/>
  <c r="K38" i="52"/>
  <c r="E38" i="52"/>
  <c r="K37" i="52"/>
  <c r="E37" i="52"/>
  <c r="J35" i="52"/>
  <c r="I35" i="52"/>
  <c r="H35" i="52"/>
  <c r="K35" i="52" s="1"/>
  <c r="D35" i="52"/>
  <c r="C35" i="52"/>
  <c r="B35" i="52"/>
  <c r="E35" i="52" s="1"/>
  <c r="K34" i="52"/>
  <c r="E34" i="52"/>
  <c r="K33" i="52"/>
  <c r="E33" i="52"/>
  <c r="K32" i="52"/>
  <c r="E32" i="52"/>
  <c r="K31" i="52"/>
  <c r="E31" i="52"/>
  <c r="K30" i="52"/>
  <c r="E30" i="52"/>
  <c r="J28" i="52"/>
  <c r="I28" i="52"/>
  <c r="H28" i="52"/>
  <c r="D28" i="52"/>
  <c r="C28" i="52"/>
  <c r="B28" i="52"/>
  <c r="E28" i="52"/>
  <c r="K27" i="52"/>
  <c r="E27" i="52"/>
  <c r="K26" i="52"/>
  <c r="E26" i="52"/>
  <c r="K25" i="52"/>
  <c r="E25" i="52"/>
  <c r="K24" i="52"/>
  <c r="E24" i="52"/>
  <c r="K23" i="52"/>
  <c r="E23" i="52"/>
  <c r="J21" i="52"/>
  <c r="I21" i="52"/>
  <c r="H21" i="52"/>
  <c r="K21" i="52"/>
  <c r="D21" i="52"/>
  <c r="C21" i="52"/>
  <c r="B21" i="52"/>
  <c r="E21" i="52"/>
  <c r="K20" i="52"/>
  <c r="E20" i="52"/>
  <c r="K19" i="52"/>
  <c r="E19" i="52"/>
  <c r="K18" i="52"/>
  <c r="E18" i="52"/>
  <c r="K17" i="52"/>
  <c r="E17" i="52"/>
  <c r="K16" i="52"/>
  <c r="E16" i="52"/>
  <c r="J14" i="52"/>
  <c r="I14" i="52"/>
  <c r="H14" i="52"/>
  <c r="K14" i="52"/>
  <c r="D14" i="52"/>
  <c r="C14" i="52"/>
  <c r="B14" i="52"/>
  <c r="E14" i="52"/>
  <c r="K13" i="52"/>
  <c r="E13" i="52"/>
  <c r="K12" i="52"/>
  <c r="E12" i="52"/>
  <c r="K11" i="52"/>
  <c r="E11" i="52"/>
  <c r="K10" i="52"/>
  <c r="E10" i="52"/>
  <c r="K9" i="52"/>
  <c r="E9" i="52"/>
  <c r="J7" i="52"/>
  <c r="I7" i="52"/>
  <c r="H7" i="52"/>
  <c r="K7" i="52"/>
  <c r="D7" i="52"/>
  <c r="C7" i="52"/>
  <c r="B7" i="52"/>
  <c r="E7" i="52"/>
  <c r="K6" i="52"/>
  <c r="E6" i="52"/>
  <c r="K5" i="52"/>
  <c r="E5" i="52"/>
  <c r="K4" i="52"/>
  <c r="E4" i="52"/>
  <c r="K3" i="52"/>
  <c r="E3" i="52"/>
  <c r="K2" i="52"/>
  <c r="E2" i="52"/>
  <c r="K28" i="52"/>
  <c r="K30" i="12"/>
  <c r="L30" i="12"/>
  <c r="B26" i="12"/>
  <c r="C26" i="12"/>
  <c r="B27" i="12"/>
  <c r="C27" i="12"/>
  <c r="B28" i="12"/>
  <c r="C28" i="12"/>
  <c r="B29" i="12"/>
  <c r="C29" i="12"/>
  <c r="B30" i="12"/>
  <c r="C30" i="12"/>
  <c r="AS141" i="8"/>
  <c r="AT141" i="8"/>
  <c r="AX141" i="8" s="1"/>
  <c r="AS70" i="8"/>
  <c r="AT70" i="8"/>
  <c r="AX70" i="8" s="1"/>
  <c r="AS64" i="8"/>
  <c r="AX64" i="8"/>
  <c r="AS59" i="8"/>
  <c r="AT59" i="8"/>
  <c r="AX59" i="8" s="1"/>
  <c r="AR35" i="9"/>
  <c r="AS35" i="9"/>
  <c r="AW35" i="9" s="1"/>
  <c r="AR55" i="9"/>
  <c r="AS55" i="9"/>
  <c r="AW55" i="9" s="1"/>
  <c r="AR63" i="9"/>
  <c r="AS63" i="9"/>
  <c r="AR53" i="9"/>
  <c r="AS53" i="9"/>
  <c r="AR57" i="9"/>
  <c r="AS57" i="9"/>
  <c r="AW57" i="9"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89" i="8"/>
  <c r="AY89" i="8" s="1"/>
  <c r="AX89" i="8"/>
  <c r="AS31" i="8"/>
  <c r="AT31" i="8"/>
  <c r="AX31" i="8" s="1"/>
  <c r="AS14" i="8"/>
  <c r="AT14" i="8"/>
  <c r="AX14" i="8" s="1"/>
  <c r="K29" i="12"/>
  <c r="L29" i="12"/>
  <c r="K26" i="12"/>
  <c r="L26" i="12"/>
  <c r="K27" i="12"/>
  <c r="L27" i="12"/>
  <c r="K28" i="12"/>
  <c r="L28" i="12"/>
  <c r="AR62" i="9"/>
  <c r="AS62" i="9"/>
  <c r="AW62" i="9" s="1"/>
  <c r="AS61" i="9"/>
  <c r="AW61" i="9" s="1"/>
  <c r="AS50" i="9"/>
  <c r="AW50" i="9" s="1"/>
  <c r="AS59" i="9"/>
  <c r="AW59" i="9" s="1"/>
  <c r="AR59" i="9"/>
  <c r="AR50" i="9"/>
  <c r="AR61" i="9"/>
  <c r="AR26" i="9"/>
  <c r="AR34" i="9"/>
  <c r="AR39" i="9"/>
  <c r="AR56" i="9"/>
  <c r="AS26" i="9"/>
  <c r="AW26" i="9" s="1"/>
  <c r="AS34" i="9"/>
  <c r="AW34" i="9" s="1"/>
  <c r="AS39" i="9"/>
  <c r="AS56" i="9"/>
  <c r="AR16" i="9"/>
  <c r="AR49" i="9"/>
  <c r="AR66" i="9"/>
  <c r="AR18" i="9"/>
  <c r="AS16" i="9"/>
  <c r="AW16" i="9" s="1"/>
  <c r="AS49" i="9"/>
  <c r="AW49" i="9" s="1"/>
  <c r="O53" i="12" s="1"/>
  <c r="AS66" i="9"/>
  <c r="AW66" i="9" s="1"/>
  <c r="AS18" i="9"/>
  <c r="AW18" i="9" s="1"/>
  <c r="AR60" i="9"/>
  <c r="AS60" i="9"/>
  <c r="AW60" i="9" s="1"/>
  <c r="O62" i="12" s="1"/>
  <c r="AR42" i="9"/>
  <c r="AS42" i="9"/>
  <c r="AW42" i="9" s="1"/>
  <c r="O51" i="12" s="1"/>
  <c r="AR45" i="9"/>
  <c r="AS45" i="9"/>
  <c r="AR46" i="9"/>
  <c r="AS46" i="9"/>
  <c r="AW46" i="9" s="1"/>
  <c r="AR20" i="9"/>
  <c r="AS20" i="9"/>
  <c r="AW20" i="9" s="1"/>
  <c r="G51" i="50"/>
  <c r="J49" i="50"/>
  <c r="I49" i="50"/>
  <c r="H49" i="50"/>
  <c r="D49" i="50"/>
  <c r="C49" i="50"/>
  <c r="B49" i="50"/>
  <c r="E49" i="50" s="1"/>
  <c r="K48" i="50"/>
  <c r="E48" i="50"/>
  <c r="K47" i="50"/>
  <c r="E47" i="50"/>
  <c r="K46" i="50"/>
  <c r="E46" i="50"/>
  <c r="K45" i="50"/>
  <c r="E45" i="50"/>
  <c r="K44" i="50"/>
  <c r="K49" i="50" s="1"/>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K28" i="50"/>
  <c r="D28" i="50"/>
  <c r="C28" i="50"/>
  <c r="B28" i="50"/>
  <c r="E28" i="50"/>
  <c r="K27" i="50"/>
  <c r="E27" i="50"/>
  <c r="K26" i="50"/>
  <c r="E26" i="50"/>
  <c r="K25" i="50"/>
  <c r="E25" i="50"/>
  <c r="K24" i="50"/>
  <c r="E24" i="50"/>
  <c r="K23" i="50"/>
  <c r="E23" i="50"/>
  <c r="J21" i="50"/>
  <c r="I21" i="50"/>
  <c r="H21" i="50"/>
  <c r="D21" i="50"/>
  <c r="C21" i="50"/>
  <c r="B21" i="50"/>
  <c r="E21" i="50" s="1"/>
  <c r="K20" i="50"/>
  <c r="E20" i="50"/>
  <c r="K19" i="50"/>
  <c r="E19" i="50"/>
  <c r="K18" i="50"/>
  <c r="E18" i="50"/>
  <c r="K17" i="50"/>
  <c r="E17" i="50"/>
  <c r="K16" i="50"/>
  <c r="E16" i="50"/>
  <c r="J14" i="50"/>
  <c r="I14" i="50"/>
  <c r="H14" i="50"/>
  <c r="K14" i="50" s="1"/>
  <c r="D14" i="50"/>
  <c r="C14" i="50"/>
  <c r="B14" i="50"/>
  <c r="E14" i="50" s="1"/>
  <c r="K13" i="50"/>
  <c r="E13" i="50"/>
  <c r="K12" i="50"/>
  <c r="E12" i="50"/>
  <c r="K11" i="50"/>
  <c r="E11" i="50"/>
  <c r="K10" i="50"/>
  <c r="E10" i="50"/>
  <c r="K9" i="50"/>
  <c r="E9" i="50"/>
  <c r="J7" i="50"/>
  <c r="I7" i="50"/>
  <c r="H7" i="50"/>
  <c r="K7" i="50" s="1"/>
  <c r="D7" i="50"/>
  <c r="C7" i="50"/>
  <c r="B7" i="50"/>
  <c r="E7" i="50" s="1"/>
  <c r="K6" i="50"/>
  <c r="E6" i="50"/>
  <c r="K5" i="50"/>
  <c r="E5" i="50"/>
  <c r="K4" i="50"/>
  <c r="E4" i="50"/>
  <c r="K3" i="50"/>
  <c r="E3" i="50"/>
  <c r="K2" i="50"/>
  <c r="E2" i="50"/>
  <c r="K21" i="50"/>
  <c r="AS143" i="8"/>
  <c r="AT143" i="8"/>
  <c r="AX143" i="8" s="1"/>
  <c r="AS91" i="8"/>
  <c r="AX91" i="8"/>
  <c r="AX73" i="8"/>
  <c r="AS73" i="8"/>
  <c r="AS30" i="8"/>
  <c r="AT30" i="8"/>
  <c r="AX30" i="8" s="1"/>
  <c r="AT20" i="8"/>
  <c r="AS20" i="8"/>
  <c r="AX20" i="8"/>
  <c r="G51" i="49"/>
  <c r="AT76" i="8"/>
  <c r="AX76" i="8" s="1"/>
  <c r="AS76" i="8"/>
  <c r="AT77" i="8"/>
  <c r="AX77" i="8" s="1"/>
  <c r="AS77" i="8"/>
  <c r="AT79" i="8"/>
  <c r="AX79" i="8" s="1"/>
  <c r="AS79" i="8"/>
  <c r="AT78" i="8"/>
  <c r="AX78" i="8" s="1"/>
  <c r="AS78" i="8"/>
  <c r="AT80" i="8"/>
  <c r="AX80" i="8" s="1"/>
  <c r="AS80" i="8"/>
  <c r="AT68" i="8"/>
  <c r="AX68" i="8" s="1"/>
  <c r="AS68" i="8"/>
  <c r="AT69" i="8"/>
  <c r="AX69" i="8" s="1"/>
  <c r="AS69" i="8"/>
  <c r="AT67" i="8"/>
  <c r="AX67" i="8" s="1"/>
  <c r="AS67" i="8"/>
  <c r="AX71" i="8"/>
  <c r="AS71" i="8"/>
  <c r="AT139" i="8"/>
  <c r="AX139" i="8"/>
  <c r="AT16" i="8"/>
  <c r="AX16" i="8" s="1"/>
  <c r="B3" i="12"/>
  <c r="I3" i="12"/>
  <c r="J3" i="12"/>
  <c r="B4" i="12"/>
  <c r="I4" i="12"/>
  <c r="J4" i="12"/>
  <c r="B5" i="12"/>
  <c r="I5" i="12"/>
  <c r="J5" i="12"/>
  <c r="B6" i="12"/>
  <c r="I6" i="12"/>
  <c r="J6" i="12"/>
  <c r="B7" i="12"/>
  <c r="I7" i="12"/>
  <c r="J7" i="12"/>
  <c r="B8" i="12"/>
  <c r="I8" i="12"/>
  <c r="J8" i="12"/>
  <c r="AZ11" i="8"/>
  <c r="AZ43" i="8"/>
  <c r="AZ55" i="8"/>
  <c r="AZ74" i="8"/>
  <c r="AZ84" i="8"/>
  <c r="AZ106" i="8"/>
  <c r="AZ115" i="8"/>
  <c r="AZ136" i="8"/>
  <c r="AR2" i="9"/>
  <c r="AS2" i="9"/>
  <c r="AW2" i="9" s="1"/>
  <c r="F34" i="12" s="1"/>
  <c r="AS90" i="8"/>
  <c r="AY90" i="8" s="1"/>
  <c r="B36" i="12"/>
  <c r="C36" i="12"/>
  <c r="E36" i="12"/>
  <c r="B37" i="12"/>
  <c r="C37" i="12"/>
  <c r="E37" i="12"/>
  <c r="AR7" i="9"/>
  <c r="AS7" i="9"/>
  <c r="AW7" i="9" s="1"/>
  <c r="AR36" i="9"/>
  <c r="AS36" i="9"/>
  <c r="AR15" i="9"/>
  <c r="AS15" i="9"/>
  <c r="AW15" i="9" s="1"/>
  <c r="AR3" i="9"/>
  <c r="AS3" i="9"/>
  <c r="AR28" i="9"/>
  <c r="AS28" i="9"/>
  <c r="AW28" i="9" s="1"/>
  <c r="AS142" i="8"/>
  <c r="AT142" i="8"/>
  <c r="AX142" i="8" s="1"/>
  <c r="AS131" i="8"/>
  <c r="AT131" i="8"/>
  <c r="AX131" i="8" s="1"/>
  <c r="AS110" i="8"/>
  <c r="AT110" i="8"/>
  <c r="AX110" i="8" s="1"/>
  <c r="AR29" i="9"/>
  <c r="AS29" i="9"/>
  <c r="AW29" i="9" s="1"/>
  <c r="AR11" i="9"/>
  <c r="AS11" i="9"/>
  <c r="AR65" i="9"/>
  <c r="AS65" i="9"/>
  <c r="AW65" i="9" s="1"/>
  <c r="AR14" i="9"/>
  <c r="AS14" i="9"/>
  <c r="AW14" i="9" s="1"/>
  <c r="F46" i="12" s="1"/>
  <c r="AR27" i="9"/>
  <c r="AS27" i="9"/>
  <c r="AW27" i="9" s="1"/>
  <c r="AR47" i="9"/>
  <c r="AS47" i="9"/>
  <c r="AW47" i="9" s="1"/>
  <c r="AR17" i="9"/>
  <c r="AS17" i="9"/>
  <c r="AR43" i="9"/>
  <c r="AS43" i="9"/>
  <c r="AW43" i="9" s="1"/>
  <c r="AR52" i="9"/>
  <c r="AS52" i="9"/>
  <c r="AW52" i="9" s="1"/>
  <c r="AT13" i="8"/>
  <c r="AX13" i="8" s="1"/>
  <c r="AS13" i="8"/>
  <c r="AR9" i="9"/>
  <c r="AS9" i="9"/>
  <c r="AR69" i="9"/>
  <c r="AU69" i="9" s="1"/>
  <c r="M72" i="12" s="1"/>
  <c r="AR30" i="9"/>
  <c r="AS30" i="9"/>
  <c r="B25" i="12"/>
  <c r="C25" i="12"/>
  <c r="AT140" i="8"/>
  <c r="AX140" i="8" s="1"/>
  <c r="AS140" i="8"/>
  <c r="AT138" i="8"/>
  <c r="AX138" i="8" s="1"/>
  <c r="AS138" i="8"/>
  <c r="AS139" i="8"/>
  <c r="AY139" i="8" s="1"/>
  <c r="AT130" i="8"/>
  <c r="AX130" i="8" s="1"/>
  <c r="AS130" i="8"/>
  <c r="AT132" i="8"/>
  <c r="AX132" i="8" s="1"/>
  <c r="AS132" i="8"/>
  <c r="AT133" i="8"/>
  <c r="AX133" i="8" s="1"/>
  <c r="AS133" i="8"/>
  <c r="AT129" i="8"/>
  <c r="AX129" i="8" s="1"/>
  <c r="AS129" i="8"/>
  <c r="A2" i="11"/>
  <c r="A13" i="11"/>
  <c r="A3" i="11"/>
  <c r="A15" i="11"/>
  <c r="G16" i="12" s="1"/>
  <c r="A8" i="11"/>
  <c r="A6" i="11"/>
  <c r="A10" i="11"/>
  <c r="G11" i="12" s="1"/>
  <c r="A12" i="11"/>
  <c r="A14" i="11"/>
  <c r="A9" i="11"/>
  <c r="G10" i="12" s="1"/>
  <c r="A5" i="11"/>
  <c r="A4" i="11"/>
  <c r="G5" i="12" s="1"/>
  <c r="A7" i="11"/>
  <c r="G8" i="12" s="1"/>
  <c r="K46" i="49"/>
  <c r="J49" i="49"/>
  <c r="I49" i="49"/>
  <c r="H49" i="49"/>
  <c r="D49" i="49"/>
  <c r="C49" i="49"/>
  <c r="B49" i="49"/>
  <c r="E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K35" i="49"/>
  <c r="D35" i="49"/>
  <c r="C35" i="49"/>
  <c r="B35" i="49"/>
  <c r="K34" i="49"/>
  <c r="E34" i="49"/>
  <c r="K33" i="49"/>
  <c r="E33" i="49"/>
  <c r="K32" i="49"/>
  <c r="E32" i="49"/>
  <c r="K31" i="49"/>
  <c r="E31" i="49"/>
  <c r="K30" i="49"/>
  <c r="E30" i="49"/>
  <c r="J21" i="49"/>
  <c r="I21" i="49"/>
  <c r="H21" i="49"/>
  <c r="K21" i="49" s="1"/>
  <c r="D21" i="49"/>
  <c r="C21" i="49"/>
  <c r="B21" i="49"/>
  <c r="E21" i="49" s="1"/>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E28" i="49"/>
  <c r="K27" i="49"/>
  <c r="E27" i="49"/>
  <c r="K26" i="49"/>
  <c r="E26" i="49"/>
  <c r="K25" i="49"/>
  <c r="E25" i="49"/>
  <c r="K24" i="49"/>
  <c r="E24" i="49"/>
  <c r="K23" i="49"/>
  <c r="E23" i="49"/>
  <c r="J7" i="49"/>
  <c r="I7" i="49"/>
  <c r="H7" i="49"/>
  <c r="K7" i="49"/>
  <c r="D7" i="49"/>
  <c r="C7" i="49"/>
  <c r="B7" i="49"/>
  <c r="K6" i="49"/>
  <c r="E6" i="49"/>
  <c r="K5" i="49"/>
  <c r="E5" i="49"/>
  <c r="K4" i="49"/>
  <c r="E4" i="49"/>
  <c r="K3" i="49"/>
  <c r="E3" i="49"/>
  <c r="K2" i="49"/>
  <c r="E2" i="49"/>
  <c r="B15" i="12"/>
  <c r="I15" i="12"/>
  <c r="J15" i="12"/>
  <c r="B16" i="12"/>
  <c r="I16" i="12"/>
  <c r="J16" i="12"/>
  <c r="AS19" i="9"/>
  <c r="AW19" i="9" s="1"/>
  <c r="F53" i="12" s="1"/>
  <c r="AT112" i="8"/>
  <c r="AX112" i="8" s="1"/>
  <c r="AT60" i="8"/>
  <c r="AX60" i="8" s="1"/>
  <c r="AQ4" i="11"/>
  <c r="AR4" i="11" s="1"/>
  <c r="H5" i="12" s="1"/>
  <c r="AS4" i="11"/>
  <c r="CG4" i="11"/>
  <c r="CJ4" i="11" s="1"/>
  <c r="AQ7" i="11"/>
  <c r="AR7" i="11" s="1"/>
  <c r="H8" i="12" s="1"/>
  <c r="AS7" i="11"/>
  <c r="CG7" i="11"/>
  <c r="CJ7" i="11" s="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G99" i="6" s="1"/>
  <c r="J99" i="6" s="1"/>
  <c r="A108" i="6" s="1"/>
  <c r="B9" i="12"/>
  <c r="I9" i="12"/>
  <c r="J9" i="12"/>
  <c r="B10" i="12"/>
  <c r="I10" i="12"/>
  <c r="J10" i="12"/>
  <c r="B11" i="12"/>
  <c r="I11" i="12"/>
  <c r="J11" i="12"/>
  <c r="B12" i="12"/>
  <c r="I12" i="12"/>
  <c r="J12" i="12"/>
  <c r="B13" i="12"/>
  <c r="I13" i="12"/>
  <c r="J13" i="12"/>
  <c r="B14" i="12"/>
  <c r="I14" i="12"/>
  <c r="J14" i="12"/>
  <c r="AS125" i="8"/>
  <c r="AS120" i="8"/>
  <c r="AS118" i="8"/>
  <c r="AS119" i="8"/>
  <c r="AS121" i="8"/>
  <c r="AS108" i="8"/>
  <c r="AS109" i="8"/>
  <c r="AS111" i="8"/>
  <c r="AS112" i="8"/>
  <c r="AV112" i="8" s="1"/>
  <c r="AS101" i="8"/>
  <c r="AS102" i="8"/>
  <c r="AS100" i="8"/>
  <c r="AS99" i="8"/>
  <c r="AS98" i="8"/>
  <c r="AS88" i="8"/>
  <c r="AS86" i="8"/>
  <c r="AV86" i="8" s="1"/>
  <c r="AS87" i="8"/>
  <c r="AS58" i="8"/>
  <c r="AS63" i="8"/>
  <c r="AS60" i="8"/>
  <c r="AS62" i="8"/>
  <c r="AS61" i="8"/>
  <c r="AY61" i="8" s="1"/>
  <c r="AS49" i="8"/>
  <c r="AS48" i="8"/>
  <c r="AY48" i="8" s="1"/>
  <c r="AS47" i="8"/>
  <c r="AS46" i="8"/>
  <c r="AS37" i="8"/>
  <c r="AS35" i="8"/>
  <c r="AS38" i="8"/>
  <c r="AS40" i="8"/>
  <c r="AS34" i="8"/>
  <c r="AS25" i="8"/>
  <c r="AY25" i="8" s="1"/>
  <c r="AS27" i="8"/>
  <c r="AS23" i="8"/>
  <c r="AS24" i="8"/>
  <c r="AS16" i="8"/>
  <c r="AY16" i="8" s="1"/>
  <c r="AS17" i="8"/>
  <c r="AS15" i="8"/>
  <c r="AQ3" i="11"/>
  <c r="AR3" i="11" s="1"/>
  <c r="H4" i="12" s="1"/>
  <c r="AS3" i="11"/>
  <c r="CG3" i="11"/>
  <c r="CJ3" i="11" s="1"/>
  <c r="AQ15" i="11"/>
  <c r="AR15" i="11" s="1"/>
  <c r="H16" i="12" s="1"/>
  <c r="AS15" i="11"/>
  <c r="CG15" i="11"/>
  <c r="CJ15" i="11" s="1"/>
  <c r="AQ10" i="11"/>
  <c r="AR10" i="11" s="1"/>
  <c r="H11" i="12" s="1"/>
  <c r="AS10" i="11"/>
  <c r="CG10" i="11"/>
  <c r="CJ10" i="11" s="1"/>
  <c r="AQ2" i="11"/>
  <c r="AR2" i="11" s="1"/>
  <c r="H3" i="12" s="1"/>
  <c r="AS2" i="11"/>
  <c r="CG2" i="11"/>
  <c r="CJ2" i="11" s="1"/>
  <c r="AQ6" i="11"/>
  <c r="AR6" i="11" s="1"/>
  <c r="AS6" i="11"/>
  <c r="CG6" i="11"/>
  <c r="CJ6" i="11" s="1"/>
  <c r="AQ13" i="11"/>
  <c r="AR13" i="11" s="1"/>
  <c r="AS13" i="11"/>
  <c r="CG13" i="11"/>
  <c r="CJ13" i="11" s="1"/>
  <c r="AQ8" i="11"/>
  <c r="AR8" i="11" s="1"/>
  <c r="H9" i="12" s="1"/>
  <c r="AS8" i="11"/>
  <c r="CG8" i="11"/>
  <c r="CJ8" i="11" s="1"/>
  <c r="A11" i="11"/>
  <c r="G12" i="12" s="1"/>
  <c r="AQ11" i="11"/>
  <c r="AR11" i="11" s="1"/>
  <c r="H12" i="12" s="1"/>
  <c r="AS11" i="11"/>
  <c r="CG11" i="11"/>
  <c r="CJ11" i="11" s="1"/>
  <c r="AQ5" i="11"/>
  <c r="AR5" i="11" s="1"/>
  <c r="AS5" i="11"/>
  <c r="CG5" i="11"/>
  <c r="CJ5" i="11" s="1"/>
  <c r="AQ12" i="11"/>
  <c r="AR12" i="11" s="1"/>
  <c r="AS12" i="11"/>
  <c r="CG12" i="11"/>
  <c r="CJ12" i="11" s="1"/>
  <c r="AQ9" i="11"/>
  <c r="AR9" i="11" s="1"/>
  <c r="H10" i="12" s="1"/>
  <c r="AS9" i="11"/>
  <c r="CG9" i="11"/>
  <c r="CJ9" i="11" s="1"/>
  <c r="AQ14" i="11"/>
  <c r="AR14" i="11" s="1"/>
  <c r="H14" i="12" s="1"/>
  <c r="AS14" i="11"/>
  <c r="CG14" i="11"/>
  <c r="CJ14" i="11" s="1"/>
  <c r="AS7" i="8"/>
  <c r="AT7" i="8"/>
  <c r="AX7" i="8" s="1"/>
  <c r="AS6" i="8"/>
  <c r="AT6" i="8"/>
  <c r="AX6" i="8" s="1"/>
  <c r="AS3" i="8"/>
  <c r="AT3" i="8"/>
  <c r="AX3" i="8" s="1"/>
  <c r="AS4" i="8"/>
  <c r="AT4" i="8"/>
  <c r="AX4" i="8" s="1"/>
  <c r="AS5" i="8"/>
  <c r="AT5" i="8"/>
  <c r="AX5" i="8" s="1"/>
  <c r="AT15" i="8"/>
  <c r="AX15" i="8" s="1"/>
  <c r="AT17" i="8"/>
  <c r="AX17" i="8" s="1"/>
  <c r="AT24" i="8"/>
  <c r="AX24" i="8" s="1"/>
  <c r="AT25" i="8"/>
  <c r="AX25" i="8" s="1"/>
  <c r="AT27" i="8"/>
  <c r="AX27" i="8" s="1"/>
  <c r="AT23" i="8"/>
  <c r="AX23" i="8" s="1"/>
  <c r="AT34" i="8"/>
  <c r="AX34" i="8" s="1"/>
  <c r="AT37" i="8"/>
  <c r="AX37" i="8" s="1"/>
  <c r="AT35" i="8"/>
  <c r="AX35" i="8" s="1"/>
  <c r="AT38" i="8"/>
  <c r="AX38" i="8" s="1"/>
  <c r="AT46" i="8"/>
  <c r="AX46" i="8" s="1"/>
  <c r="AT49" i="8"/>
  <c r="AX49" i="8" s="1"/>
  <c r="AT45" i="8"/>
  <c r="AX45" i="8" s="1"/>
  <c r="AX48" i="8"/>
  <c r="AT47" i="8"/>
  <c r="AX47" i="8" s="1"/>
  <c r="AX61" i="8"/>
  <c r="AT58" i="8"/>
  <c r="AY58" i="8" s="1"/>
  <c r="AT63" i="8"/>
  <c r="AX63" i="8" s="1"/>
  <c r="AT62" i="8"/>
  <c r="AX62" i="8" s="1"/>
  <c r="AT88" i="8"/>
  <c r="AX88" i="8" s="1"/>
  <c r="AX86" i="8"/>
  <c r="AT87" i="8"/>
  <c r="AX87" i="8" s="1"/>
  <c r="AT98" i="8"/>
  <c r="AX98" i="8" s="1"/>
  <c r="AT101" i="8"/>
  <c r="AX101" i="8" s="1"/>
  <c r="AT102" i="8"/>
  <c r="AX102" i="8" s="1"/>
  <c r="AT100" i="8"/>
  <c r="AX100" i="8" s="1"/>
  <c r="AT99" i="8"/>
  <c r="AX99" i="8" s="1"/>
  <c r="AT108" i="8"/>
  <c r="AX108" i="8" s="1"/>
  <c r="AT109" i="8"/>
  <c r="AX109" i="8" s="1"/>
  <c r="AT111" i="8"/>
  <c r="AX111" i="8" s="1"/>
  <c r="AT121" i="8"/>
  <c r="AX121" i="8" s="1"/>
  <c r="AT125" i="8"/>
  <c r="AX125" i="8" s="1"/>
  <c r="AT120" i="8"/>
  <c r="AX120" i="8" s="1"/>
  <c r="AT118" i="8"/>
  <c r="AX118" i="8" s="1"/>
  <c r="AT119" i="8"/>
  <c r="AX119" i="8" s="1"/>
  <c r="AR12" i="9"/>
  <c r="AS12" i="9"/>
  <c r="AW12" i="9" s="1"/>
  <c r="AR25" i="9"/>
  <c r="AS25" i="9"/>
  <c r="AW25" i="9" s="1"/>
  <c r="F59" i="12" s="1"/>
  <c r="AR41" i="9"/>
  <c r="AU41" i="9" s="1"/>
  <c r="AS41" i="9"/>
  <c r="AW41" i="9" s="1"/>
  <c r="AR33" i="9"/>
  <c r="AS33" i="9"/>
  <c r="AW33" i="9" s="1"/>
  <c r="O34" i="12" s="1"/>
  <c r="AR64" i="9"/>
  <c r="AS64" i="9"/>
  <c r="AW64" i="9" s="1"/>
  <c r="O69" i="12" s="1"/>
  <c r="AR23" i="9"/>
  <c r="AS23" i="9"/>
  <c r="AW23" i="9" s="1"/>
  <c r="AR4" i="9"/>
  <c r="AS4" i="9"/>
  <c r="AR38" i="9"/>
  <c r="AS38" i="9"/>
  <c r="AW38" i="9" s="1"/>
  <c r="AR19" i="9"/>
  <c r="AX19" i="9" s="1"/>
  <c r="AR6" i="9"/>
  <c r="AS6" i="9"/>
  <c r="AW6" i="9" s="1"/>
  <c r="F38" i="12" s="1"/>
  <c r="AR8" i="9"/>
  <c r="AS8" i="9"/>
  <c r="AW8" i="9" s="1"/>
  <c r="F40" i="12" s="1"/>
  <c r="F37" i="12"/>
  <c r="AR13" i="9"/>
  <c r="AS13" i="9"/>
  <c r="AW13" i="9" s="1"/>
  <c r="AR10" i="9"/>
  <c r="AS10" i="9"/>
  <c r="AW10" i="9" s="1"/>
  <c r="AR24" i="9"/>
  <c r="AU24" i="9" s="1"/>
  <c r="AW24" i="9"/>
  <c r="B21" i="12"/>
  <c r="C21" i="12"/>
  <c r="K21" i="12"/>
  <c r="L21" i="12"/>
  <c r="B22" i="12"/>
  <c r="C22" i="12"/>
  <c r="K22" i="12"/>
  <c r="L22" i="12"/>
  <c r="B23" i="12"/>
  <c r="C23" i="12"/>
  <c r="K23" i="12"/>
  <c r="L23" i="12"/>
  <c r="B24" i="12"/>
  <c r="C24" i="12"/>
  <c r="K24" i="12"/>
  <c r="L24" i="12"/>
  <c r="K25" i="12"/>
  <c r="L25" i="12"/>
  <c r="B34" i="12"/>
  <c r="C34" i="12"/>
  <c r="E34" i="12"/>
  <c r="B35" i="12"/>
  <c r="C35" i="12"/>
  <c r="E35" i="12"/>
  <c r="AS45" i="8"/>
  <c r="E42" i="49"/>
  <c r="K49" i="49"/>
  <c r="E35" i="49"/>
  <c r="E7" i="49"/>
  <c r="E14" i="49"/>
  <c r="E49" i="51"/>
  <c r="E42" i="51"/>
  <c r="E35" i="51"/>
  <c r="K35" i="51"/>
  <c r="K42" i="51"/>
  <c r="E28" i="51"/>
  <c r="K28" i="51"/>
  <c r="K21" i="51"/>
  <c r="K14" i="51"/>
  <c r="K7" i="51"/>
  <c r="E14" i="56"/>
  <c r="E42" i="56"/>
  <c r="E35" i="56"/>
  <c r="K21" i="56"/>
  <c r="K49" i="56"/>
  <c r="E49" i="56"/>
  <c r="E21" i="56"/>
  <c r="K7" i="56"/>
  <c r="K14" i="56"/>
  <c r="K28" i="56"/>
  <c r="K35" i="56"/>
  <c r="K42" i="56"/>
  <c r="E28" i="56"/>
  <c r="E7" i="56"/>
  <c r="K21" i="61"/>
  <c r="K28" i="61"/>
  <c r="K35" i="61"/>
  <c r="E42" i="61"/>
  <c r="E49" i="61"/>
  <c r="K42" i="61"/>
  <c r="E35" i="61"/>
  <c r="E28" i="61"/>
  <c r="E14" i="61"/>
  <c r="E7" i="61"/>
  <c r="K35" i="62"/>
  <c r="K7" i="62"/>
  <c r="E21" i="62"/>
  <c r="E42" i="62"/>
  <c r="E49" i="62"/>
  <c r="K42" i="62"/>
  <c r="K14" i="62"/>
  <c r="E7" i="62"/>
  <c r="E14" i="62"/>
  <c r="E28" i="62"/>
  <c r="E35" i="62"/>
  <c r="K21" i="62"/>
  <c r="AV141" i="8"/>
  <c r="AV144" i="8"/>
  <c r="AV53" i="8"/>
  <c r="AY81" i="8"/>
  <c r="AV73" i="8"/>
  <c r="AV68" i="8"/>
  <c r="AY114" i="8"/>
  <c r="AY68" i="8"/>
  <c r="AY31" i="8"/>
  <c r="AU26" i="9"/>
  <c r="AW17" i="9"/>
  <c r="F47" i="12" s="1"/>
  <c r="AW30" i="9"/>
  <c r="F51" i="12" s="1"/>
  <c r="AU52" i="9"/>
  <c r="AX42" i="9"/>
  <c r="AU54" i="9"/>
  <c r="M57" i="12" s="1"/>
  <c r="G4" i="12"/>
  <c r="G3" i="12"/>
  <c r="E7" i="54"/>
  <c r="E21" i="54"/>
  <c r="K21" i="55"/>
  <c r="K21" i="57"/>
  <c r="E21" i="58"/>
  <c r="AY53" i="8"/>
  <c r="AY143" i="8"/>
  <c r="AY64" i="8"/>
  <c r="AX8" i="8"/>
  <c r="AY20" i="8"/>
  <c r="AV14" i="8"/>
  <c r="AY72" i="8"/>
  <c r="AY14" i="8"/>
  <c r="AU42" i="9"/>
  <c r="AX50" i="9"/>
  <c r="AU2" i="9"/>
  <c r="AU44" i="9"/>
  <c r="AX47" i="9"/>
  <c r="AX21" i="9"/>
  <c r="K14" i="64"/>
  <c r="K21" i="64"/>
  <c r="K42" i="64"/>
  <c r="E42" i="64"/>
  <c r="K35" i="64"/>
  <c r="E7" i="64"/>
  <c r="E14" i="64"/>
  <c r="E21" i="64"/>
  <c r="E35" i="64"/>
  <c r="K7" i="64"/>
  <c r="K28" i="64"/>
  <c r="E49" i="64"/>
  <c r="E28" i="64"/>
  <c r="AY57" i="8"/>
  <c r="AU61" i="9"/>
  <c r="AU31" i="9"/>
  <c r="AW11" i="9"/>
  <c r="F44" i="12" s="1"/>
  <c r="K10" i="12"/>
  <c r="K28" i="66"/>
  <c r="K35" i="66"/>
  <c r="K14" i="66"/>
  <c r="E14" i="66"/>
  <c r="E35" i="66"/>
  <c r="K7" i="66"/>
  <c r="E50" i="66"/>
  <c r="E43" i="66"/>
  <c r="E28" i="66"/>
  <c r="E21" i="66"/>
  <c r="AX5" i="9"/>
  <c r="E7" i="66"/>
  <c r="AU34" i="9"/>
  <c r="AU28" i="9"/>
  <c r="AX44" i="9"/>
  <c r="AX37" i="9"/>
  <c r="AV126" i="8"/>
  <c r="AV67" i="8"/>
  <c r="AU40" i="9"/>
  <c r="AX32" i="9"/>
  <c r="AU14" i="9"/>
  <c r="D46" i="12" s="1"/>
  <c r="AU32" i="9"/>
  <c r="AU5" i="9"/>
  <c r="AU9" i="9"/>
  <c r="AU58" i="9"/>
  <c r="AW44" i="9"/>
  <c r="O44" i="12" s="1"/>
  <c r="AU60" i="9"/>
  <c r="AX67" i="9"/>
  <c r="AU50" i="9"/>
  <c r="AU62" i="9"/>
  <c r="AX53" i="9"/>
  <c r="AU18" i="9"/>
  <c r="AU63" i="9"/>
  <c r="AU46" i="9"/>
  <c r="AX56" i="9"/>
  <c r="AU16" i="9"/>
  <c r="K13" i="12"/>
  <c r="K14" i="12"/>
  <c r="K3" i="12"/>
  <c r="AU36" i="9"/>
  <c r="K28" i="54"/>
  <c r="AX34" i="9"/>
  <c r="AY104" i="8"/>
  <c r="AU37" i="9"/>
  <c r="AV89" i="8"/>
  <c r="AW36" i="9"/>
  <c r="O45" i="12" s="1"/>
  <c r="AU21" i="9"/>
  <c r="AU67" i="9"/>
  <c r="M70" i="12" s="1"/>
  <c r="AU59" i="9"/>
  <c r="AX66" i="9"/>
  <c r="AW67" i="9"/>
  <c r="O70" i="12" s="1"/>
  <c r="AX22" i="9"/>
  <c r="K42" i="68"/>
  <c r="K7" i="68"/>
  <c r="K14" i="68"/>
  <c r="K21" i="68"/>
  <c r="K28" i="68"/>
  <c r="K35" i="68"/>
  <c r="AW4" i="9"/>
  <c r="F36" i="12" s="1"/>
  <c r="AW3" i="9"/>
  <c r="AW45" i="9"/>
  <c r="O52" i="12" s="1"/>
  <c r="AU45" i="9"/>
  <c r="AX45" i="9"/>
  <c r="AW39" i="9"/>
  <c r="O39" i="12" s="1"/>
  <c r="O36" i="12"/>
  <c r="AU39" i="9"/>
  <c r="AX39" i="9"/>
  <c r="AW63" i="9"/>
  <c r="O66" i="12" s="1"/>
  <c r="AX63" i="9"/>
  <c r="AW9" i="9"/>
  <c r="F42" i="12" s="1"/>
  <c r="AX7" i="9"/>
  <c r="AU66" i="9"/>
  <c r="AX35" i="9"/>
  <c r="AX51" i="9"/>
  <c r="E28" i="68"/>
  <c r="AU4" i="9"/>
  <c r="D36" i="12" s="1"/>
  <c r="D34" i="12"/>
  <c r="AX60" i="9"/>
  <c r="E21" i="68"/>
  <c r="AV59" i="8"/>
  <c r="AV42" i="8"/>
  <c r="AW56" i="9"/>
  <c r="O58" i="12" s="1"/>
  <c r="AU7" i="9"/>
  <c r="D37" i="12" s="1"/>
  <c r="K8" i="12"/>
  <c r="K7" i="69"/>
  <c r="E28" i="69"/>
  <c r="K14" i="69"/>
  <c r="K28" i="69"/>
  <c r="K35" i="69"/>
  <c r="E49" i="69"/>
  <c r="E42" i="69"/>
  <c r="E35" i="69"/>
  <c r="E21" i="69"/>
  <c r="E14" i="69"/>
  <c r="E7" i="69"/>
  <c r="K21" i="69"/>
  <c r="K42" i="69"/>
  <c r="AW53" i="9"/>
  <c r="O55" i="12" s="1"/>
  <c r="AY122" i="8"/>
  <c r="AX58" i="8"/>
  <c r="AV29" i="8"/>
  <c r="AV26" i="8"/>
  <c r="AX26" i="9"/>
  <c r="AX54" i="9"/>
  <c r="AU22" i="9"/>
  <c r="D50" i="12" s="1"/>
  <c r="AU23" i="9"/>
  <c r="AY83" i="8"/>
  <c r="E42" i="71"/>
  <c r="E21" i="71"/>
  <c r="K7" i="71"/>
  <c r="K21" i="71"/>
  <c r="K28" i="71"/>
  <c r="K35" i="71"/>
  <c r="K42" i="71"/>
  <c r="E14" i="71"/>
  <c r="K14" i="71"/>
  <c r="E35" i="71"/>
  <c r="E49" i="71"/>
  <c r="AY117" i="8"/>
  <c r="AY76" i="8"/>
  <c r="AY39" i="8"/>
  <c r="AV39" i="8"/>
  <c r="AY13" i="8"/>
  <c r="AU11" i="9"/>
  <c r="AX69" i="9"/>
  <c r="AU51" i="9"/>
  <c r="M54" i="12" s="1"/>
  <c r="AU53" i="9"/>
  <c r="M55" i="12" s="1"/>
  <c r="AU56" i="9"/>
  <c r="M58" i="12" s="1"/>
  <c r="AU27" i="9"/>
  <c r="AX9" i="9"/>
  <c r="AX3" i="9"/>
  <c r="G15" i="12"/>
  <c r="AU3" i="9"/>
  <c r="D35" i="12" s="1"/>
  <c r="K7" i="12"/>
  <c r="AX52" i="9"/>
  <c r="AX11" i="9"/>
  <c r="AU65" i="9"/>
  <c r="M63" i="12" s="1"/>
  <c r="AU47" i="9"/>
  <c r="AX12" i="9"/>
  <c r="AY142" i="8"/>
  <c r="AV28" i="8"/>
  <c r="AX15" i="9"/>
  <c r="AU35" i="9"/>
  <c r="M38" i="12" s="1"/>
  <c r="AU38" i="9"/>
  <c r="M42" i="12" s="1"/>
  <c r="AX29" i="9"/>
  <c r="AX14" i="9"/>
  <c r="AU12" i="9"/>
  <c r="AV76" i="8"/>
  <c r="AV77" i="8"/>
  <c r="AV80" i="8"/>
  <c r="AY27" i="8"/>
  <c r="AY19" i="8"/>
  <c r="K11" i="12"/>
  <c r="AV113" i="8"/>
  <c r="AX36" i="9"/>
  <c r="K5" i="12"/>
  <c r="AX28" i="9"/>
  <c r="AX43" i="9"/>
  <c r="AU55" i="9"/>
  <c r="AX31" i="9"/>
  <c r="AX46" i="9"/>
  <c r="AU43" i="9"/>
  <c r="AU20" i="9"/>
  <c r="K7" i="75"/>
  <c r="K35" i="75"/>
  <c r="K42" i="75"/>
  <c r="K28" i="75"/>
  <c r="E42" i="75"/>
  <c r="K21" i="75"/>
  <c r="E7" i="75"/>
  <c r="K14" i="75"/>
  <c r="E14" i="75"/>
  <c r="E21" i="75"/>
  <c r="E28" i="75"/>
  <c r="E35" i="75"/>
  <c r="E49" i="75"/>
  <c r="AV103" i="8"/>
  <c r="AV62" i="8"/>
  <c r="AY60" i="8"/>
  <c r="AV64" i="8"/>
  <c r="AV35" i="8"/>
  <c r="AV20" i="8"/>
  <c r="AV8" i="8"/>
  <c r="AX18" i="9"/>
  <c r="AX68" i="9"/>
  <c r="AU68" i="9"/>
  <c r="M71" i="12" s="1"/>
  <c r="AX57" i="9"/>
  <c r="AU57" i="9"/>
  <c r="M59" i="12" s="1"/>
  <c r="AX55" i="9"/>
  <c r="AX6" i="9"/>
  <c r="K4" i="12"/>
  <c r="K15" i="12"/>
  <c r="K16" i="12"/>
  <c r="AV140" i="8"/>
  <c r="AV133" i="8"/>
  <c r="AY112" i="8"/>
  <c r="AY91" i="8"/>
  <c r="AV88" i="8"/>
  <c r="AY71" i="8"/>
  <c r="AY125" i="8"/>
  <c r="AV19" i="8"/>
  <c r="AY80" i="8"/>
  <c r="AY77" i="8"/>
  <c r="AV78" i="8"/>
  <c r="AV79" i="8"/>
  <c r="AV41" i="8"/>
  <c r="AV60" i="8"/>
  <c r="AV138" i="8"/>
  <c r="AV98" i="8"/>
  <c r="AY98" i="8"/>
  <c r="AY23" i="8"/>
  <c r="AY67" i="8"/>
  <c r="AV70" i="8"/>
  <c r="AV117" i="8"/>
  <c r="AY40" i="8"/>
  <c r="AV71" i="8"/>
  <c r="AY29" i="8"/>
  <c r="AV72" i="8"/>
  <c r="AY8" i="8"/>
  <c r="AY46" i="8"/>
  <c r="AY78" i="8"/>
  <c r="AY93" i="8"/>
  <c r="AY28" i="8"/>
  <c r="AY92" i="8"/>
  <c r="AV92" i="8"/>
  <c r="AY123" i="8"/>
  <c r="AV114" i="8"/>
  <c r="AY144" i="8"/>
  <c r="AV40" i="8"/>
  <c r="AV31" i="8"/>
  <c r="AV93" i="8"/>
  <c r="AV145" i="8"/>
  <c r="AV82" i="8"/>
  <c r="AX9" i="8"/>
  <c r="AV58" i="8"/>
  <c r="AY59" i="8"/>
  <c r="AY10" i="8"/>
  <c r="AY124" i="8"/>
  <c r="AY145" i="8"/>
  <c r="AY9" i="8"/>
  <c r="AV24" i="8"/>
  <c r="AV63" i="8"/>
  <c r="AY109" i="8"/>
  <c r="AV4" i="8"/>
  <c r="F35" i="12"/>
  <c r="O37" i="12"/>
  <c r="M37" i="12"/>
  <c r="AU30" i="9"/>
  <c r="AU17" i="9"/>
  <c r="AV139" i="8"/>
  <c r="AY132" i="8"/>
  <c r="AY133" i="8"/>
  <c r="AV129" i="8"/>
  <c r="AV122" i="8"/>
  <c r="AY126" i="8"/>
  <c r="AV123" i="8"/>
  <c r="AV119" i="8"/>
  <c r="AV110" i="8"/>
  <c r="AY101" i="8"/>
  <c r="AV102" i="8"/>
  <c r="AY87" i="8"/>
  <c r="AY69" i="8"/>
  <c r="AV69" i="8"/>
  <c r="AV45" i="8"/>
  <c r="AY49" i="8"/>
  <c r="AY24" i="8"/>
  <c r="AV10" i="8"/>
  <c r="AU64" i="9"/>
  <c r="AX62" i="9"/>
  <c r="AX65" i="9"/>
  <c r="AU48" i="9"/>
  <c r="M49" i="12" s="1"/>
  <c r="AU49" i="9"/>
  <c r="M53" i="12" s="1"/>
  <c r="AX49" i="9"/>
  <c r="AX30" i="9"/>
  <c r="AX24" i="9"/>
  <c r="AU13" i="9"/>
  <c r="D43" i="12" s="1"/>
  <c r="AX2" i="9"/>
  <c r="G14" i="12"/>
  <c r="G9" i="12"/>
  <c r="G13" i="12"/>
  <c r="AY119" i="8"/>
  <c r="AY30" i="8"/>
  <c r="AY82" i="8"/>
  <c r="AV81" i="8"/>
  <c r="AV54" i="8"/>
  <c r="AV104" i="8"/>
  <c r="AY103" i="8"/>
  <c r="AV108" i="8"/>
  <c r="AV7" i="8"/>
  <c r="AZ146" i="8"/>
  <c r="AY108" i="8"/>
  <c r="AZ96" i="8"/>
  <c r="AY73" i="8"/>
  <c r="AV57" i="8"/>
  <c r="AV61" i="8"/>
  <c r="AY36" i="8"/>
  <c r="AV36" i="8"/>
  <c r="AZ32" i="8"/>
  <c r="AY26" i="8"/>
  <c r="AV13" i="8"/>
  <c r="AV17" i="8"/>
  <c r="AV16" i="8"/>
  <c r="AY7" i="8"/>
  <c r="AX41" i="9"/>
  <c r="AU15" i="9"/>
  <c r="AX20" i="9"/>
  <c r="AX48" i="9"/>
  <c r="AU29" i="9"/>
  <c r="D56" i="12" s="1"/>
  <c r="L15" i="12"/>
  <c r="E29" i="79"/>
  <c r="E36" i="79"/>
  <c r="E43" i="79"/>
  <c r="E50" i="79"/>
  <c r="K7" i="79"/>
  <c r="K14" i="79"/>
  <c r="E21" i="79"/>
  <c r="K21" i="79"/>
  <c r="E7" i="79"/>
  <c r="E14" i="79"/>
  <c r="K29" i="79"/>
  <c r="K36" i="79"/>
  <c r="K43" i="79"/>
  <c r="AV142" i="8" l="1"/>
  <c r="AY141" i="8"/>
  <c r="AY140" i="8"/>
  <c r="AY138" i="8"/>
  <c r="AV132" i="8"/>
  <c r="AV90" i="8"/>
  <c r="AY70" i="8"/>
  <c r="AV52" i="8"/>
  <c r="AV34" i="8"/>
  <c r="AV27" i="8"/>
  <c r="M60" i="12"/>
  <c r="D45" i="12"/>
  <c r="M50" i="12"/>
  <c r="M51" i="12"/>
  <c r="F41" i="12"/>
  <c r="O42" i="12"/>
  <c r="F45" i="12"/>
  <c r="F49" i="12"/>
  <c r="M52" i="12"/>
  <c r="D49" i="12"/>
  <c r="M46" i="12"/>
  <c r="M41" i="12"/>
  <c r="O48" i="12"/>
  <c r="O50" i="12"/>
  <c r="O59" i="12"/>
  <c r="O60" i="12"/>
  <c r="M69" i="12"/>
  <c r="AX33" i="9"/>
  <c r="D61" i="12"/>
  <c r="AX10" i="9"/>
  <c r="L10" i="12"/>
  <c r="H15" i="12"/>
  <c r="L3" i="12"/>
  <c r="L16" i="12"/>
  <c r="L8" i="12"/>
  <c r="L9" i="12"/>
  <c r="L11" i="12"/>
  <c r="L4" i="12"/>
  <c r="L5" i="12"/>
  <c r="H7" i="12"/>
  <c r="G7" i="12"/>
  <c r="AZ65" i="8"/>
  <c r="F50" i="12"/>
  <c r="M62" i="12"/>
  <c r="AX59" i="9"/>
  <c r="AX61" i="9"/>
  <c r="L12" i="12"/>
  <c r="AY130" i="8"/>
  <c r="AV130" i="8"/>
  <c r="AY41" i="8"/>
  <c r="AY113" i="8"/>
  <c r="AV134" i="8"/>
  <c r="AY4" i="8"/>
  <c r="AY62" i="8"/>
  <c r="AY63" i="8"/>
  <c r="AV87" i="8"/>
  <c r="AY129" i="8"/>
  <c r="AV131" i="8"/>
  <c r="AV30" i="8"/>
  <c r="AV143" i="8"/>
  <c r="AV124" i="8"/>
  <c r="AY42" i="8"/>
  <c r="AV83" i="8"/>
  <c r="AY134" i="8"/>
  <c r="AY105" i="8"/>
  <c r="AY131" i="8"/>
  <c r="AY121" i="8"/>
  <c r="AZ127" i="8"/>
  <c r="AY118" i="8"/>
  <c r="AV121" i="8"/>
  <c r="AY110" i="8"/>
  <c r="AV109" i="8"/>
  <c r="AV101" i="8"/>
  <c r="AV100" i="8"/>
  <c r="AY88" i="8"/>
  <c r="AV91" i="8"/>
  <c r="AY95" i="8"/>
  <c r="AY79" i="8"/>
  <c r="AY54" i="8"/>
  <c r="AV49" i="8"/>
  <c r="AY47" i="8"/>
  <c r="AV48" i="8"/>
  <c r="AY38" i="8"/>
  <c r="AV38" i="8"/>
  <c r="AV37" i="8"/>
  <c r="AY34" i="8"/>
  <c r="AY15" i="8"/>
  <c r="AZ21" i="8"/>
  <c r="AV6" i="8"/>
  <c r="AY5" i="8"/>
  <c r="AV3" i="8"/>
  <c r="D47" i="12"/>
  <c r="M39" i="12"/>
  <c r="M66" i="12"/>
  <c r="M64" i="12"/>
  <c r="F58" i="12"/>
  <c r="AX8" i="9"/>
  <c r="AU6" i="9"/>
  <c r="D38" i="12" s="1"/>
  <c r="AU33" i="9"/>
  <c r="M34" i="12" s="1"/>
  <c r="AX27" i="9"/>
  <c r="F62" i="12"/>
  <c r="O61" i="12"/>
  <c r="D48" i="12"/>
  <c r="D60" i="12"/>
  <c r="D44" i="12"/>
  <c r="M67" i="12"/>
  <c r="M45" i="12"/>
  <c r="D55" i="12"/>
  <c r="M65" i="12"/>
  <c r="M40" i="12"/>
  <c r="D62" i="12"/>
  <c r="M35" i="12"/>
  <c r="M44" i="12"/>
  <c r="D54" i="12"/>
  <c r="AX38" i="9"/>
  <c r="AX23" i="9"/>
  <c r="O41" i="12"/>
  <c r="O56" i="12"/>
  <c r="O47" i="12"/>
  <c r="AX17" i="9"/>
  <c r="F61" i="12"/>
  <c r="O63" i="12"/>
  <c r="F56" i="12"/>
  <c r="F60" i="12"/>
  <c r="O46" i="12"/>
  <c r="O68" i="12"/>
  <c r="AX16" i="9"/>
  <c r="F54" i="12"/>
  <c r="O67" i="12"/>
  <c r="O38" i="12"/>
  <c r="M47" i="12"/>
  <c r="M48" i="12"/>
  <c r="M68" i="12"/>
  <c r="D39" i="12"/>
  <c r="M43" i="12"/>
  <c r="M36" i="12"/>
  <c r="M61" i="12"/>
  <c r="M56" i="12"/>
  <c r="F43" i="12"/>
  <c r="F57" i="12"/>
  <c r="F48" i="12"/>
  <c r="F55" i="12"/>
  <c r="O65" i="12"/>
  <c r="O43" i="12"/>
  <c r="O40" i="12"/>
  <c r="F39" i="12"/>
  <c r="O64" i="12"/>
  <c r="O49" i="12"/>
  <c r="F52" i="12"/>
  <c r="O35" i="12"/>
  <c r="AX58" i="9"/>
  <c r="AX40" i="9"/>
  <c r="AU19" i="9"/>
  <c r="D53" i="12" s="1"/>
  <c r="AU8" i="9"/>
  <c r="D40" i="12" s="1"/>
  <c r="AX4" i="9"/>
  <c r="L13" i="12"/>
  <c r="L7" i="12"/>
  <c r="H13" i="12"/>
  <c r="L14" i="12"/>
  <c r="L6" i="12"/>
  <c r="H6" i="12"/>
  <c r="G6" i="12"/>
  <c r="AV125" i="8"/>
  <c r="AY6" i="8"/>
  <c r="AV15" i="8"/>
  <c r="AY37" i="8"/>
  <c r="AY86" i="8"/>
  <c r="AY111" i="8"/>
  <c r="AY120" i="8"/>
  <c r="AX13" i="9"/>
  <c r="AY3" i="8"/>
  <c r="AY102" i="8"/>
  <c r="AY100" i="8"/>
  <c r="AV111" i="8"/>
  <c r="AU25" i="9"/>
  <c r="D59" i="12" s="1"/>
  <c r="AV23" i="8"/>
  <c r="AY99" i="8"/>
  <c r="AY45" i="8"/>
  <c r="AV25" i="8"/>
  <c r="AY17" i="8"/>
  <c r="AV5" i="8"/>
  <c r="AV46" i="8"/>
  <c r="AV118" i="8"/>
  <c r="AV120" i="8"/>
  <c r="K12" i="12"/>
  <c r="K9" i="12"/>
  <c r="AX25" i="9"/>
  <c r="AY35" i="8"/>
  <c r="AV47" i="8"/>
  <c r="AV99" i="8"/>
  <c r="AU10" i="9"/>
  <c r="D41" i="12" s="1"/>
  <c r="K6" i="12"/>
  <c r="AX64" i="9"/>
  <c r="D57" i="12" l="1"/>
  <c r="D42" i="12"/>
  <c r="D51" i="12"/>
  <c r="D52" i="12"/>
  <c r="D58" i="12"/>
</calcChain>
</file>

<file path=xl/sharedStrings.xml><?xml version="1.0" encoding="utf-8"?>
<sst xmlns="http://schemas.openxmlformats.org/spreadsheetml/2006/main" count="8277" uniqueCount="743">
  <si>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</si>
  <si>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</si>
  <si>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</si>
  <si>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</si>
  <si>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</si>
  <si>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</si>
  <si>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</si>
  <si>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</si>
  <si>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</si>
  <si>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</si>
  <si>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</si>
  <si>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</si>
  <si>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</si>
  <si>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</si>
  <si>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</si>
  <si>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</si>
  <si>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</si>
  <si>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</si>
  <si>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</si>
  <si>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</si>
  <si>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</si>
  <si>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</si>
  <si>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</si>
  <si>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</si>
  <si>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</si>
  <si>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</si>
  <si>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</si>
  <si>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</si>
  <si>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</si>
  <si>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</si>
  <si>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</si>
  <si>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</si>
  <si>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</si>
  <si>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</si>
  <si>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</si>
  <si>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</si>
  <si>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</si>
  <si>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</si>
  <si>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</si>
  <si>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</si>
  <si>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</si>
  <si>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</si>
  <si>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</si>
  <si>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</si>
  <si>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</si>
  <si>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</si>
  <si>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</si>
  <si>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</si>
  <si>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</si>
  <si>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</si>
  <si>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</si>
  <si>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</si>
  <si>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</si>
  <si>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</si>
  <si>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</si>
  <si>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</si>
  <si>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</si>
  <si>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</si>
  <si>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</si>
  <si>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</si>
  <si>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</si>
  <si>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</si>
  <si>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</si>
  <si>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</si>
  <si>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</si>
  <si>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</si>
  <si>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</si>
  <si>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</si>
  <si>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</si>
  <si>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</si>
  <si>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</si>
  <si>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</si>
  <si>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</si>
  <si>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</si>
  <si>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</si>
  <si>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</si>
  <si>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</si>
  <si>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</si>
  <si>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</si>
  <si>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</si>
  <si>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</si>
  <si>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</si>
  <si>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</si>
  <si>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</si>
  <si>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</si>
  <si>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</si>
  <si>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</si>
  <si>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</si>
  <si>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</si>
  <si>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</si>
  <si>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</si>
  <si>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</si>
  <si>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</si>
  <si>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</si>
  <si>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</si>
  <si>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</si>
  <si>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</si>
  <si>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</si>
  <si>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</si>
  <si>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</si>
  <si>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</si>
  <si>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</si>
  <si>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</si>
  <si>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</si>
  <si>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</si>
  <si>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</si>
  <si>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</si>
  <si>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</si>
  <si>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</si>
  <si>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</si>
  <si>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</si>
  <si>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</si>
  <si>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</si>
  <si>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</si>
  <si>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</si>
  <si>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</si>
  <si>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</si>
  <si>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</si>
  <si>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</si>
  <si>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</si>
  <si>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</si>
  <si>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</si>
  <si>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</si>
  <si>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</si>
  <si>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</si>
  <si>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</si>
  <si>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</si>
  <si>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</si>
  <si>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</si>
  <si>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</si>
  <si>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</si>
  <si>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</si>
  <si>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</si>
  <si>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</si>
  <si>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</si>
  <si>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</si>
  <si>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</si>
  <si>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</si>
  <si>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</si>
  <si>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</si>
  <si>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</si>
  <si>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</si>
  <si>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</si>
  <si>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</si>
  <si>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</si>
  <si>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</si>
  <si>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</si>
  <si>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</si>
  <si>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</si>
  <si>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</si>
  <si>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</si>
  <si>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</si>
  <si>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</si>
  <si>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</si>
  <si>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</si>
  <si>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</si>
  <si>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</si>
  <si>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</si>
  <si>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</si>
  <si>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</si>
  <si>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</si>
  <si>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</si>
  <si>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</si>
  <si>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</si>
  <si>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</si>
  <si>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</si>
  <si>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</si>
  <si>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</si>
  <si>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</si>
  <si>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</si>
  <si>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</si>
  <si>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</si>
  <si>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</si>
  <si>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</si>
  <si>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</si>
  <si>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</si>
  <si>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</si>
  <si>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</si>
  <si>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</si>
  <si>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</si>
  <si>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</si>
  <si>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</si>
  <si>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</si>
  <si>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</si>
  <si>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</si>
  <si>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</si>
  <si>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</si>
  <si>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</si>
  <si>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</si>
  <si>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</si>
  <si>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</si>
  <si>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</si>
  <si>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</si>
  <si>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</si>
  <si>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</si>
  <si>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</si>
  <si>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</si>
  <si>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</si>
  <si>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</si>
  <si>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</si>
  <si>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</si>
  <si>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</si>
  <si>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</si>
  <si>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</si>
  <si>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</si>
  <si>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</si>
  <si>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</si>
  <si>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</si>
  <si>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</si>
  <si>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</si>
  <si>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</si>
  <si>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</si>
  <si>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</si>
  <si>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</si>
  <si>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</si>
  <si>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</si>
  <si>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</si>
  <si>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</si>
  <si>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</si>
  <si>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</si>
  <si>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</si>
  <si>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</si>
  <si>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</si>
  <si>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</si>
  <si>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</si>
  <si>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</si>
  <si>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</si>
  <si>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</si>
  <si>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</si>
  <si>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</si>
  <si>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</si>
  <si>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</si>
  <si>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</si>
  <si>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</si>
  <si>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</si>
  <si>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</si>
  <si>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</si>
  <si>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</si>
  <si>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</si>
  <si>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</si>
  <si>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</si>
  <si>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</si>
  <si>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</si>
  <si>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</si>
  <si>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</si>
  <si>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</si>
  <si>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</si>
  <si>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</si>
  <si>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</si>
  <si>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</si>
  <si>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</si>
  <si>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</si>
  <si>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</si>
  <si>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</si>
  <si>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</si>
  <si>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</si>
  <si>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</si>
  <si>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</si>
  <si>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</si>
  <si>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</si>
  <si>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</si>
  <si>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</si>
  <si>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</si>
  <si>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</si>
  <si>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</si>
  <si>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</si>
  <si>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</si>
  <si>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</si>
  <si>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</si>
  <si>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</si>
  <si>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</si>
  <si>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</si>
  <si>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</si>
  <si>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</si>
  <si>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</si>
  <si>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</si>
  <si>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</si>
  <si>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</si>
  <si>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</si>
  <si>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</si>
  <si>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</si>
  <si>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</si>
  <si>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</si>
  <si>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</si>
  <si>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</si>
  <si>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</si>
  <si>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</si>
  <si>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</si>
  <si>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</si>
  <si>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</si>
  <si>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</si>
  <si>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</si>
  <si>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</si>
  <si>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</si>
  <si>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</si>
  <si>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</si>
  <si>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</si>
  <si>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</si>
  <si>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</si>
  <si>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</si>
  <si>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</si>
  <si>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</si>
  <si>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</si>
  <si>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</si>
  <si>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</si>
  <si>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</si>
  <si>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</si>
  <si>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</si>
  <si>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</si>
  <si>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</si>
  <si>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</si>
  <si>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</si>
  <si>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</si>
  <si>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</si>
  <si>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</si>
  <si>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</si>
  <si>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</si>
  <si>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</si>
  <si>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</si>
  <si>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</si>
  <si>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</si>
  <si>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</si>
  <si>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</si>
  <si>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</si>
  <si>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</si>
  <si>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</si>
  <si>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</si>
  <si>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</si>
  <si>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</si>
  <si>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</si>
  <si>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</si>
  <si>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</si>
  <si>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</si>
  <si>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</si>
  <si>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</si>
  <si>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</si>
  <si>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</si>
  <si>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</si>
  <si>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</si>
  <si>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</si>
  <si>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</si>
  <si>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</si>
  <si>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</si>
  <si>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</si>
  <si>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</si>
  <si>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</si>
  <si>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</si>
  <si>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</si>
  <si>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</si>
  <si>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</si>
  <si>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</si>
  <si>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</si>
  <si>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</si>
  <si>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</si>
  <si>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</si>
  <si>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</si>
  <si>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</si>
  <si>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</si>
  <si>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</si>
  <si>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</si>
  <si>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</si>
  <si>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</si>
  <si>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</si>
  <si>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</si>
  <si>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</si>
  <si>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</si>
  <si>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</si>
  <si>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</si>
  <si>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</si>
  <si>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</si>
  <si>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</si>
  <si>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</si>
  <si>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</si>
  <si>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</si>
  <si>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</si>
  <si>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</si>
  <si>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</si>
  <si>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</si>
  <si>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</si>
  <si>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</si>
  <si>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</si>
  <si>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</si>
  <si>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</si>
  <si>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</si>
  <si>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</si>
  <si>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</si>
  <si>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</si>
  <si>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</si>
  <si>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</si>
  <si>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</si>
  <si>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</si>
  <si>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</si>
  <si>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</si>
  <si>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</si>
  <si>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</si>
  <si>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</si>
  <si>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</si>
  <si>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</si>
  <si>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</si>
  <si>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</si>
  <si>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</si>
  <si>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</si>
  <si>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</si>
  <si>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</si>
  <si>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</si>
  <si>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</si>
  <si>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</si>
  <si>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</si>
  <si>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</si>
  <si>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</si>
  <si>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</si>
  <si>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</si>
  <si>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</si>
  <si>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</si>
  <si>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</si>
  <si>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</si>
  <si>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</si>
  <si>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</si>
  <si>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</si>
  <si>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</si>
  <si>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</si>
  <si>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</si>
  <si>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</si>
  <si>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</si>
  <si>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</si>
  <si>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</si>
  <si>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</si>
  <si>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</si>
  <si>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</si>
  <si>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</si>
  <si>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</si>
  <si>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</si>
  <si>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</si>
  <si>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</si>
  <si>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</si>
  <si>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</si>
  <si>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</si>
  <si>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</si>
  <si>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</si>
  <si>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</si>
  <si>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</si>
  <si>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</si>
  <si>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</si>
  <si>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</si>
  <si>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</si>
  <si>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</si>
  <si>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</si>
  <si>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</si>
  <si>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</si>
  <si>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</si>
  <si>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</si>
  <si>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</si>
  <si>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</si>
  <si>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</si>
  <si>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</si>
  <si>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</si>
  <si>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</si>
  <si>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</si>
  <si>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</si>
  <si>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</si>
  <si>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</si>
  <si>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</si>
  <si>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</si>
  <si>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</si>
  <si>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</si>
  <si>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</si>
  <si>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</si>
  <si>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</si>
  <si>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</si>
  <si>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</si>
  <si>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</si>
  <si>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</si>
  <si>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</si>
  <si>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</si>
  <si>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</si>
  <si>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</si>
  <si>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</si>
  <si>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</si>
  <si>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</si>
  <si>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</si>
  <si>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</si>
  <si>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</si>
  <si>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</si>
  <si>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</si>
  <si>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</si>
  <si>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</si>
  <si>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</si>
  <si>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</si>
  <si>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</si>
  <si>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</si>
  <si>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</si>
  <si>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</si>
  <si>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</si>
  <si>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</si>
  <si>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</si>
  <si>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</si>
  <si>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</si>
  <si>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</si>
  <si>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</si>
  <si>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</si>
  <si>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</si>
  <si>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</si>
  <si>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</si>
  <si>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</si>
  <si>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</si>
  <si>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</si>
  <si>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</si>
  <si>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</si>
  <si>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</si>
  <si>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</si>
  <si>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</si>
  <si>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</si>
  <si>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</si>
  <si>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</si>
  <si>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</si>
  <si>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</si>
  <si>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</si>
  <si>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</si>
  <si>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</si>
  <si>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</si>
  <si>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</si>
  <si>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</si>
  <si>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</si>
  <si>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</si>
  <si>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</si>
  <si>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</si>
  <si>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</si>
  <si>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</si>
  <si>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</si>
  <si>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</si>
  <si>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</si>
  <si>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</si>
  <si>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</si>
  <si>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</si>
  <si>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</si>
  <si>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</si>
  <si>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</si>
  <si>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</si>
  <si>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</si>
  <si>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</si>
  <si>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</si>
  <si>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</si>
  <si>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</si>
  <si>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</si>
  <si>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</si>
  <si>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</si>
  <si>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</si>
  <si>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</si>
  <si>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</si>
  <si>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</si>
  <si>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</si>
  <si>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</si>
  <si>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</si>
  <si>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</si>
  <si>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</si>
  <si>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</si>
  <si>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</si>
  <si>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</si>
  <si>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</si>
  <si>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</si>
  <si>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</si>
  <si>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</si>
  <si>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</si>
  <si>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</si>
  <si>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</si>
  <si>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</si>
  <si>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</si>
  <si>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</si>
  <si>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</si>
  <si>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</si>
  <si>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</si>
  <si>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</si>
  <si>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</si>
  <si>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</si>
  <si>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</si>
  <si>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</si>
  <si>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</si>
  <si>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</si>
  <si>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</si>
  <si>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</si>
  <si>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</si>
  <si>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</si>
  <si>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</si>
  <si>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</si>
  <si>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</si>
  <si>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</si>
  <si>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</si>
  <si>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</si>
  <si>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</si>
  <si>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</si>
  <si>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</si>
  <si>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</si>
  <si>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</si>
  <si>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</si>
  <si>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</si>
  <si>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</si>
  <si>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</si>
  <si>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</si>
  <si>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</si>
  <si>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</si>
  <si>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</si>
  <si>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</si>
  <si>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</si>
  <si>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</si>
  <si>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</si>
  <si>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</si>
  <si>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</si>
  <si>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</si>
  <si>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</si>
  <si>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</si>
  <si>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</si>
  <si>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</si>
  <si>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</si>
  <si>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</si>
  <si>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</si>
  <si>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</si>
  <si>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</si>
  <si>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</si>
  <si>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</si>
  <si>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</si>
  <si>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</si>
  <si>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</si>
  <si>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</si>
  <si>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</si>
  <si>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</si>
  <si>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</si>
  <si>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</si>
  <si>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</si>
  <si>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</si>
  <si>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</si>
  <si>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</si>
  <si>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</si>
  <si>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</si>
  <si>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</si>
  <si>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</si>
  <si>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</si>
  <si>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</si>
  <si>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</si>
  <si>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</si>
  <si>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</si>
  <si>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</si>
  <si>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</si>
  <si>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</si>
  <si>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</si>
  <si>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</si>
  <si>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</si>
  <si>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</si>
  <si>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</si>
  <si>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</si>
  <si>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</si>
  <si>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</si>
  <si>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</si>
  <si>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</si>
  <si>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</si>
  <si>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</si>
  <si>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</si>
  <si>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</si>
  <si>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</si>
  <si>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</si>
  <si>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</si>
  <si>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</si>
  <si>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</si>
  <si>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</si>
  <si>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</si>
  <si>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</si>
  <si>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</si>
  <si>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</si>
  <si>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</si>
  <si>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</si>
  <si>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</si>
  <si>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</si>
  <si>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</si>
  <si>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</si>
  <si>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</si>
  <si>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</si>
  <si>
    <t>BRIAN PEREIRA</t>
  </si>
  <si>
    <t>ROB TAYLOR</t>
  </si>
  <si>
    <t>Candlewood @ Metro</t>
  </si>
  <si>
    <t>Park Place @ Central 2</t>
  </si>
  <si>
    <t>Academy 1 @ Pilgrim 1</t>
  </si>
  <si>
    <t>Lucky 2 @ Woburn 2</t>
  </si>
  <si>
    <t>Woburn 1 @ Academy 2</t>
  </si>
  <si>
    <t>Lucky 1 @ Central 1</t>
  </si>
  <si>
    <t>Pilgrim 2 @ 20th Century</t>
  </si>
  <si>
    <t>GARY SANTORA</t>
  </si>
  <si>
    <t>20th Century @ Central 1</t>
  </si>
  <si>
    <t>Woburn 1 @ Lucky 2</t>
  </si>
  <si>
    <t>Pilgrim 1 @ Metro</t>
  </si>
  <si>
    <t>Candlewood @ Central 2</t>
  </si>
  <si>
    <t>Academy 2 @ Park Place</t>
  </si>
  <si>
    <t>Woburn 2 @ Lucky 1</t>
  </si>
  <si>
    <t>Academy 1 @ Pilgrim 2</t>
  </si>
  <si>
    <t>Rob Taylor</t>
  </si>
  <si>
    <t>Park Place - Added Rob Taylor to sub roster</t>
  </si>
  <si>
    <r>
      <rPr>
        <b/>
        <sz val="10"/>
        <rFont val="Arial"/>
        <family val="2"/>
      </rPr>
      <t xml:space="preserve">Triple Strike Pool: </t>
    </r>
    <r>
      <rPr>
        <sz val="10"/>
        <rFont val="Arial"/>
        <family val="2"/>
      </rPr>
      <t>Dave Mallahan - bowlingman427@yahoo.com - 978.390.5745</t>
    </r>
  </si>
  <si>
    <t xml:space="preserve">DAN GAUTHIER </t>
  </si>
  <si>
    <t xml:space="preserve">RICH HALAS </t>
  </si>
  <si>
    <t>Lucky 1 @ Park Place</t>
  </si>
  <si>
    <t>20th Century @ Candlewood</t>
  </si>
  <si>
    <t>Pilgrim 2 @ Lucky 2</t>
  </si>
  <si>
    <t>Academy 1 @ Academy 2</t>
  </si>
  <si>
    <t>Woburn 2 @ Central 1</t>
  </si>
  <si>
    <t>Woburn 1 @ Metro</t>
  </si>
  <si>
    <t>Central 2 @ Pilgrim 1</t>
  </si>
  <si>
    <t>JAY COVITZ</t>
  </si>
  <si>
    <t>EDDIE BARBER</t>
  </si>
  <si>
    <t>*Home average counts</t>
  </si>
  <si>
    <r>
      <t xml:space="preserve">Lucky 1 @ </t>
    </r>
    <r>
      <rPr>
        <b/>
        <i/>
        <sz val="14"/>
        <color indexed="30"/>
        <rFont val="Perpetua"/>
        <family val="1"/>
      </rPr>
      <t>Park Place*</t>
    </r>
  </si>
  <si>
    <r>
      <t xml:space="preserve">20th Century @ </t>
    </r>
    <r>
      <rPr>
        <b/>
        <i/>
        <sz val="14"/>
        <color indexed="30"/>
        <rFont val="Perpetua"/>
        <family val="1"/>
      </rPr>
      <t>Candlewood*</t>
    </r>
  </si>
  <si>
    <r>
      <t xml:space="preserve">Pilgrim 2 @ </t>
    </r>
    <r>
      <rPr>
        <b/>
        <i/>
        <sz val="14"/>
        <color indexed="30"/>
        <rFont val="Perpetua"/>
        <family val="1"/>
      </rPr>
      <t>Lucky 2*</t>
    </r>
  </si>
  <si>
    <r>
      <t xml:space="preserve">Academy 1 @ </t>
    </r>
    <r>
      <rPr>
        <b/>
        <i/>
        <sz val="14"/>
        <color indexed="30"/>
        <rFont val="Perpetua"/>
        <family val="1"/>
      </rPr>
      <t>Academy 2*</t>
    </r>
  </si>
  <si>
    <r>
      <t xml:space="preserve">Woburn 2 @ </t>
    </r>
    <r>
      <rPr>
        <b/>
        <i/>
        <sz val="14"/>
        <color indexed="30"/>
        <rFont val="Perpetua"/>
        <family val="1"/>
      </rPr>
      <t>Central 1*</t>
    </r>
  </si>
  <si>
    <r>
      <t xml:space="preserve">Woburn 1 @ </t>
    </r>
    <r>
      <rPr>
        <b/>
        <i/>
        <sz val="14"/>
        <color indexed="30"/>
        <rFont val="Perpetua"/>
        <family val="1"/>
      </rPr>
      <t>Metro*</t>
    </r>
  </si>
  <si>
    <r>
      <t xml:space="preserve">Central 2 @ </t>
    </r>
    <r>
      <rPr>
        <b/>
        <i/>
        <sz val="14"/>
        <color indexed="30"/>
        <rFont val="Perpetua"/>
        <family val="1"/>
      </rPr>
      <t>Pilgrim 1*</t>
    </r>
  </si>
  <si>
    <r>
      <t xml:space="preserve">Academy 2 @ </t>
    </r>
    <r>
      <rPr>
        <b/>
        <i/>
        <sz val="14"/>
        <color indexed="30"/>
        <rFont val="Perpetua"/>
        <family val="1"/>
      </rPr>
      <t>Pilgrim 2*</t>
    </r>
  </si>
  <si>
    <r>
      <t xml:space="preserve">Park Place @ </t>
    </r>
    <r>
      <rPr>
        <b/>
        <i/>
        <sz val="14"/>
        <color indexed="30"/>
        <rFont val="Perpetua"/>
        <family val="1"/>
      </rPr>
      <t>Woburn 1*</t>
    </r>
  </si>
  <si>
    <r>
      <t xml:space="preserve">20th Century @ </t>
    </r>
    <r>
      <rPr>
        <b/>
        <i/>
        <sz val="14"/>
        <color indexed="30"/>
        <rFont val="Perpetua"/>
        <family val="1"/>
      </rPr>
      <t>Lucky 1*</t>
    </r>
  </si>
  <si>
    <r>
      <t xml:space="preserve">Lucky 2 @ </t>
    </r>
    <r>
      <rPr>
        <b/>
        <i/>
        <sz val="14"/>
        <color indexed="30"/>
        <rFont val="Perpetua"/>
        <family val="1"/>
      </rPr>
      <t>Central 2*</t>
    </r>
  </si>
  <si>
    <t>RICH COCCHI</t>
  </si>
  <si>
    <r>
      <t xml:space="preserve">Academy 2 @ </t>
    </r>
    <r>
      <rPr>
        <b/>
        <i/>
        <sz val="14"/>
        <color indexed="30"/>
        <rFont val="Cambria"/>
        <family val="1"/>
      </rPr>
      <t>Woburn 2*</t>
    </r>
  </si>
  <si>
    <r>
      <t xml:space="preserve">Central 2 @ </t>
    </r>
    <r>
      <rPr>
        <b/>
        <i/>
        <sz val="14"/>
        <color indexed="30"/>
        <rFont val="Cambria"/>
        <family val="1"/>
      </rPr>
      <t>20th Century*</t>
    </r>
  </si>
  <si>
    <t>Pilgrim 1 - Dropped Jonathan McDonald from sub roster</t>
  </si>
  <si>
    <t>Park Place - Dropped Dave Chestercove; added Jonathan McDonald to active roster</t>
  </si>
  <si>
    <t>Jonathan McDonald</t>
  </si>
  <si>
    <t>Woburn 2 - Dropped Geoff Dunn from sub roster</t>
  </si>
  <si>
    <t>Candlewood - Added Geoff Dunn to active roster; moved Frank DeLuca to sub roster</t>
  </si>
  <si>
    <r>
      <t xml:space="preserve">Academy 2 @ </t>
    </r>
    <r>
      <rPr>
        <sz val="14"/>
        <rFont val="Cambria"/>
        <family val="1"/>
      </rPr>
      <t>Woburn 2*</t>
    </r>
  </si>
  <si>
    <r>
      <t xml:space="preserve">Central 2 @ </t>
    </r>
    <r>
      <rPr>
        <sz val="14"/>
        <rFont val="Cambria"/>
        <family val="1"/>
      </rPr>
      <t>20th Century*</t>
    </r>
  </si>
  <si>
    <t>DAVE MAATALG</t>
  </si>
  <si>
    <t>PETER MARTINOS</t>
  </si>
  <si>
    <t>FRANK CALI</t>
  </si>
  <si>
    <t>DAVE MATAALG</t>
  </si>
  <si>
    <t>Dave Maatalg</t>
  </si>
  <si>
    <t>Woburn 2 - Added Dave Maatalg to sub roster</t>
  </si>
  <si>
    <t>CHRIS CARRIE</t>
  </si>
  <si>
    <t>PAUL ST. PIERRE</t>
  </si>
  <si>
    <t>Pilgrim 2 - Added Paul St. Pierre and Chris Carrie to sub roster</t>
  </si>
  <si>
    <t>Paul St. Pierre</t>
  </si>
  <si>
    <t>Chris Carrie</t>
  </si>
  <si>
    <t>KEVIN DAVIS</t>
  </si>
  <si>
    <t>D.J TRASK</t>
  </si>
  <si>
    <t>Top 4 receive 1st round bye in playoffs</t>
  </si>
  <si>
    <t>Top 12 make playoffs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</si>
</sst>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90"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indexed="8"/>
      <name val="Calibri"/>
      <family val="2"/>
    </font>
    <font>
      <b/>
      <i/>
      <sz val="14"/>
      <color indexed="30"/>
      <name val="Perpetua"/>
      <family val="1"/>
    </font>
    <font>
      <b/>
      <i/>
      <sz val="14"/>
      <color indexed="30"/>
      <name val="Cambria"/>
      <family val="1"/>
    </font>
    <font>
      <sz val="14"/>
      <name val="Cambria"/>
      <family val="1"/>
    </font>
    <font>
      <b/>
      <sz val="16"/>
      <name val="Perpetua"/>
      <family val="1"/>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b/>
      <i/>
      <sz val="14"/>
      <color rgb="FF0070C0"/>
      <name val="Perpetua"/>
      <family val="1"/>
    </font>
    <font>
      <b/>
      <i/>
      <sz val="8"/>
      <color theme="4"/>
      <name val="Segoe UI"/>
      <family val="2"/>
    </font>
    <font>
      <i/>
      <sz val="8"/>
      <color theme="4"/>
      <name val="Segoe UI"/>
      <family val="2"/>
    </font>
    <font>
      <i/>
      <sz val="12"/>
      <color theme="0"/>
      <name val="Segoe UI"/>
      <family val="2"/>
    </font>
    <font>
      <i/>
      <sz val="12"/>
      <color rgb="FF00B05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
      <patternFill patternType="solid">
        <fgColor theme="5"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rgb="FFCC9900"/>
      </left>
      <right style="thin">
        <color rgb="FFCC9900"/>
      </right>
      <top style="thin">
        <color rgb="FFCC9900"/>
      </top>
      <bottom style="thin">
        <color rgb="FFFF9933"/>
      </bottom>
      <diagonal/>
    </border>
    <border>
      <left/>
      <right style="thin">
        <color rgb="FFCC9900"/>
      </right>
      <top style="thin">
        <color rgb="FFCC9900"/>
      </top>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60" fillId="0" borderId="0" applyNumberFormat="0" applyFill="0" applyBorder="0" applyAlignment="0" applyProtection="0">
      <alignment vertical="top"/>
      <protection locked="0"/>
    </xf>
    <xf numFmtId="0" fontId="59" fillId="0" borderId="0"/>
    <xf numFmtId="0" fontId="54" fillId="0" borderId="0"/>
  </cellStyleXfs>
  <cellXfs count="510">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61" fillId="0" borderId="12" xfId="0" applyFont="1" applyFill="1" applyBorder="1" applyAlignment="1">
      <alignment vertical="center"/>
    </xf>
    <xf numFmtId="0" fontId="61" fillId="0" borderId="13" xfId="0" applyFont="1" applyFill="1" applyBorder="1" applyAlignment="1">
      <alignment horizontal="center" vertical="center"/>
    </xf>
    <xf numFmtId="0" fontId="61" fillId="0" borderId="6" xfId="0" applyFont="1" applyFill="1" applyBorder="1" applyAlignment="1">
      <alignment horizontal="center" vertical="center"/>
    </xf>
    <xf numFmtId="0" fontId="61" fillId="0" borderId="3" xfId="0" applyFont="1" applyFill="1" applyBorder="1" applyAlignment="1">
      <alignment horizontal="center"/>
    </xf>
    <xf numFmtId="0" fontId="61" fillId="0" borderId="14" xfId="0" applyFont="1" applyFill="1" applyBorder="1" applyAlignment="1">
      <alignment horizontal="center" vertical="center"/>
    </xf>
    <xf numFmtId="0" fontId="61" fillId="0" borderId="0" xfId="0" applyFont="1" applyFill="1"/>
    <xf numFmtId="0" fontId="61" fillId="0" borderId="12" xfId="0" applyFont="1" applyFill="1" applyBorder="1" applyAlignment="1">
      <alignment horizontal="left" vertical="center"/>
    </xf>
    <xf numFmtId="0" fontId="62" fillId="8" borderId="1" xfId="0" applyFont="1" applyFill="1" applyBorder="1" applyAlignment="1">
      <alignment horizontal="center" vertical="center"/>
    </xf>
    <xf numFmtId="0" fontId="62" fillId="8" borderId="5" xfId="0" applyFont="1" applyFill="1" applyBorder="1" applyAlignment="1">
      <alignment horizontal="center" vertical="center"/>
    </xf>
    <xf numFmtId="0" fontId="63" fillId="9" borderId="1" xfId="0" applyFont="1" applyFill="1" applyBorder="1" applyAlignment="1">
      <alignment vertical="center"/>
    </xf>
    <xf numFmtId="0" fontId="63" fillId="9" borderId="1" xfId="0" applyFont="1" applyFill="1" applyBorder="1" applyAlignment="1">
      <alignment horizontal="center" vertical="center"/>
    </xf>
    <xf numFmtId="2" fontId="63" fillId="9"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3" fillId="10" borderId="23" xfId="0" applyFont="1" applyFill="1" applyBorder="1" applyAlignment="1">
      <alignment vertical="center"/>
    </xf>
    <xf numFmtId="0" fontId="63" fillId="10" borderId="23" xfId="0" applyFont="1" applyFill="1" applyBorder="1" applyAlignment="1">
      <alignment horizontal="center" vertical="center"/>
    </xf>
    <xf numFmtId="2" fontId="63" fillId="10" borderId="23" xfId="0" applyNumberFormat="1" applyFont="1" applyFill="1" applyBorder="1" applyAlignment="1">
      <alignment horizontal="center" vertical="center"/>
    </xf>
    <xf numFmtId="0" fontId="63" fillId="11" borderId="1" xfId="0" applyFont="1" applyFill="1" applyBorder="1" applyAlignment="1">
      <alignment vertical="center"/>
    </xf>
    <xf numFmtId="0" fontId="63" fillId="11" borderId="1" xfId="0" applyFont="1" applyFill="1" applyBorder="1" applyAlignment="1">
      <alignment horizontal="center" vertical="center"/>
    </xf>
    <xf numFmtId="2" fontId="63" fillId="11" borderId="1" xfId="0" applyNumberFormat="1" applyFont="1" applyFill="1" applyBorder="1" applyAlignment="1">
      <alignment horizontal="center" vertical="center"/>
    </xf>
    <xf numFmtId="0" fontId="63" fillId="12" borderId="1" xfId="0" applyFont="1" applyFill="1" applyBorder="1" applyAlignment="1">
      <alignment vertical="center"/>
    </xf>
    <xf numFmtId="0" fontId="63" fillId="12" borderId="1" xfId="0" applyFont="1" applyFill="1" applyBorder="1" applyAlignment="1">
      <alignment horizontal="center" vertical="center"/>
    </xf>
    <xf numFmtId="2" fontId="63" fillId="12" borderId="1" xfId="0" applyNumberFormat="1" applyFont="1" applyFill="1" applyBorder="1" applyAlignment="1">
      <alignment horizontal="center" vertical="center"/>
    </xf>
    <xf numFmtId="0" fontId="63" fillId="13" borderId="1" xfId="0" applyFont="1" applyFill="1" applyBorder="1" applyAlignment="1">
      <alignment vertical="center"/>
    </xf>
    <xf numFmtId="0" fontId="63" fillId="13" borderId="1" xfId="0" applyFont="1" applyFill="1" applyBorder="1" applyAlignment="1">
      <alignment horizontal="center" vertical="center"/>
    </xf>
    <xf numFmtId="2" fontId="63" fillId="13" borderId="1" xfId="0" applyNumberFormat="1" applyFont="1" applyFill="1" applyBorder="1" applyAlignment="1">
      <alignment horizontal="center" vertical="center"/>
    </xf>
    <xf numFmtId="0" fontId="13" fillId="14" borderId="1" xfId="0" applyFont="1" applyFill="1" applyBorder="1" applyAlignment="1">
      <alignment vertical="center"/>
    </xf>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0" fontId="64" fillId="13" borderId="1" xfId="0" applyFont="1" applyFill="1" applyBorder="1" applyAlignment="1">
      <alignment vertical="center"/>
    </xf>
    <xf numFmtId="0" fontId="64" fillId="13" borderId="1" xfId="0" applyFont="1" applyFill="1" applyBorder="1" applyAlignment="1">
      <alignment horizontal="center" vertical="center"/>
    </xf>
    <xf numFmtId="2" fontId="64" fillId="13"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63" fillId="17" borderId="1" xfId="0" applyFont="1" applyFill="1" applyBorder="1" applyAlignment="1">
      <alignment vertical="center"/>
    </xf>
    <xf numFmtId="0" fontId="63" fillId="17" borderId="1" xfId="0" applyFont="1" applyFill="1" applyBorder="1" applyAlignment="1">
      <alignment horizontal="center" vertical="center"/>
    </xf>
    <xf numFmtId="2" fontId="63" fillId="17" borderId="1" xfId="0" applyNumberFormat="1" applyFont="1" applyFill="1" applyBorder="1" applyAlignment="1">
      <alignment horizontal="center" vertical="center"/>
    </xf>
    <xf numFmtId="0" fontId="65" fillId="0" borderId="1" xfId="0" applyFont="1" applyFill="1" applyBorder="1" applyAlignment="1">
      <alignment vertical="center"/>
    </xf>
    <xf numFmtId="0" fontId="65" fillId="0" borderId="1" xfId="0" applyFont="1" applyFill="1" applyBorder="1" applyAlignment="1">
      <alignment horizontal="center" vertical="center"/>
    </xf>
    <xf numFmtId="2" fontId="65" fillId="0" borderId="1" xfId="0" applyNumberFormat="1" applyFont="1" applyFill="1" applyBorder="1" applyAlignment="1">
      <alignment horizontal="center" vertical="center"/>
    </xf>
    <xf numFmtId="0" fontId="66" fillId="0" borderId="0" xfId="0" applyFont="1" applyFill="1" applyAlignment="1">
      <alignment vertical="center"/>
    </xf>
    <xf numFmtId="0" fontId="67" fillId="0" borderId="1" xfId="0" applyFont="1" applyFill="1" applyBorder="1" applyAlignment="1">
      <alignment vertical="center"/>
    </xf>
    <xf numFmtId="0" fontId="67" fillId="0" borderId="1" xfId="0" applyFont="1" applyFill="1" applyBorder="1" applyAlignment="1">
      <alignment horizontal="center" vertical="center"/>
    </xf>
    <xf numFmtId="2" fontId="67" fillId="0" borderId="1" xfId="0" applyNumberFormat="1" applyFont="1" applyFill="1" applyBorder="1" applyAlignment="1">
      <alignment horizontal="center" vertical="center"/>
    </xf>
    <xf numFmtId="0" fontId="68" fillId="0" borderId="0" xfId="0" applyFont="1" applyFill="1" applyAlignment="1">
      <alignment vertical="center"/>
    </xf>
    <xf numFmtId="0" fontId="69" fillId="0" borderId="1" xfId="0" applyFont="1" applyFill="1" applyBorder="1" applyAlignment="1">
      <alignment vertical="center"/>
    </xf>
    <xf numFmtId="0" fontId="69" fillId="0" borderId="1" xfId="0" applyFont="1" applyFill="1" applyBorder="1" applyAlignment="1">
      <alignment horizontal="center" vertical="center"/>
    </xf>
    <xf numFmtId="1" fontId="69" fillId="0" borderId="1" xfId="0" applyNumberFormat="1" applyFont="1" applyFill="1" applyBorder="1" applyAlignment="1">
      <alignment horizontal="center" vertical="center"/>
    </xf>
    <xf numFmtId="2" fontId="69" fillId="0" borderId="1" xfId="0" applyNumberFormat="1" applyFont="1" applyFill="1" applyBorder="1" applyAlignment="1">
      <alignment horizontal="center" vertical="center"/>
    </xf>
    <xf numFmtId="0" fontId="70" fillId="0" borderId="0" xfId="0" applyFont="1" applyFill="1" applyAlignment="1">
      <alignment vertical="center"/>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72" fillId="0" borderId="0" xfId="0" applyFont="1" applyFill="1" applyAlignment="1">
      <alignment vertical="center"/>
    </xf>
    <xf numFmtId="0" fontId="23" fillId="18" borderId="7" xfId="0" applyFont="1" applyFill="1" applyBorder="1" applyAlignment="1">
      <alignment horizontal="center"/>
    </xf>
    <xf numFmtId="0" fontId="23" fillId="18" borderId="0" xfId="0" applyFont="1" applyFill="1" applyBorder="1"/>
    <xf numFmtId="0" fontId="23" fillId="18"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4" fillId="10" borderId="24" xfId="0" applyFont="1" applyFill="1" applyBorder="1" applyAlignment="1">
      <alignment vertical="center"/>
    </xf>
    <xf numFmtId="0" fontId="64" fillId="10" borderId="24" xfId="0" applyFont="1" applyFill="1" applyBorder="1" applyAlignment="1">
      <alignment horizontal="center" vertical="center"/>
    </xf>
    <xf numFmtId="2" fontId="64" fillId="10" borderId="24" xfId="0" applyNumberFormat="1" applyFont="1" applyFill="1" applyBorder="1" applyAlignment="1">
      <alignment horizontal="center" vertical="center"/>
    </xf>
    <xf numFmtId="0" fontId="23" fillId="18" borderId="0" xfId="0" applyFont="1" applyFill="1" applyBorder="1" applyAlignment="1">
      <alignment horizontal="center"/>
    </xf>
    <xf numFmtId="0" fontId="23" fillId="18" borderId="8" xfId="0" applyFont="1" applyFill="1" applyBorder="1" applyAlignment="1">
      <alignment horizontal="center"/>
    </xf>
    <xf numFmtId="0" fontId="23" fillId="18" borderId="4" xfId="0" applyFont="1" applyFill="1" applyBorder="1"/>
    <xf numFmtId="0" fontId="23" fillId="18" borderId="4" xfId="0" applyFont="1" applyFill="1" applyBorder="1" applyAlignment="1">
      <alignment horizontal="center"/>
    </xf>
    <xf numFmtId="0" fontId="73" fillId="0" borderId="1" xfId="0" applyFont="1" applyFill="1" applyBorder="1" applyAlignment="1">
      <alignment vertical="center"/>
    </xf>
    <xf numFmtId="0" fontId="73" fillId="0" borderId="1" xfId="0" applyFont="1" applyFill="1" applyBorder="1" applyAlignment="1">
      <alignment horizontal="center" vertical="center"/>
    </xf>
    <xf numFmtId="2" fontId="73" fillId="0" borderId="1" xfId="0" applyNumberFormat="1" applyFont="1" applyFill="1" applyBorder="1" applyAlignment="1">
      <alignment horizontal="center" vertical="center"/>
    </xf>
    <xf numFmtId="0" fontId="74" fillId="0" borderId="0" xfId="0" applyFont="1" applyFill="1" applyAlignment="1">
      <alignment vertical="center"/>
    </xf>
    <xf numFmtId="0" fontId="3" fillId="19" borderId="1" xfId="0"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8" borderId="10" xfId="0" applyFont="1" applyFill="1" applyBorder="1" applyAlignment="1">
      <alignment horizontal="center"/>
    </xf>
    <xf numFmtId="0" fontId="3" fillId="19" borderId="5" xfId="0" applyFont="1" applyFill="1" applyBorder="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8" fillId="0" borderId="1" xfId="0" applyFont="1" applyFill="1" applyBorder="1" applyAlignment="1">
      <alignment vertical="center"/>
    </xf>
    <xf numFmtId="0" fontId="78" fillId="0" borderId="1" xfId="0" applyFont="1" applyFill="1" applyBorder="1" applyAlignment="1">
      <alignment horizontal="center" vertical="center"/>
    </xf>
    <xf numFmtId="2" fontId="78" fillId="0" borderId="1" xfId="0" applyNumberFormat="1" applyFont="1" applyFill="1" applyBorder="1" applyAlignment="1">
      <alignment horizontal="center" vertical="center"/>
    </xf>
    <xf numFmtId="0" fontId="79" fillId="0" borderId="0" xfId="0" applyFont="1" applyFill="1" applyAlignment="1">
      <alignment vertical="center"/>
    </xf>
    <xf numFmtId="0" fontId="80" fillId="0" borderId="1" xfId="0" applyFont="1" applyFill="1" applyBorder="1" applyAlignment="1">
      <alignment vertical="center"/>
    </xf>
    <xf numFmtId="0" fontId="80" fillId="0" borderId="1" xfId="0" applyFont="1" applyFill="1" applyBorder="1" applyAlignment="1">
      <alignment horizontal="center" vertical="center"/>
    </xf>
    <xf numFmtId="2" fontId="80" fillId="0" borderId="1" xfId="0" applyNumberFormat="1" applyFont="1" applyFill="1" applyBorder="1" applyAlignment="1">
      <alignment horizontal="center" vertical="center"/>
    </xf>
    <xf numFmtId="0" fontId="81" fillId="0" borderId="0" xfId="0" applyFont="1" applyFill="1" applyAlignment="1">
      <alignment vertical="center"/>
    </xf>
    <xf numFmtId="0" fontId="82" fillId="8" borderId="5" xfId="0" applyFont="1" applyFill="1" applyBorder="1" applyAlignment="1">
      <alignment horizontal="center" vertical="center"/>
    </xf>
    <xf numFmtId="0" fontId="82" fillId="8" borderId="1" xfId="0" applyFont="1" applyFill="1" applyBorder="1" applyAlignment="1">
      <alignment horizontal="center" vertical="center"/>
    </xf>
    <xf numFmtId="0" fontId="7" fillId="20" borderId="1" xfId="0" applyFont="1" applyFill="1" applyBorder="1" applyAlignment="1">
      <alignment horizontal="center"/>
    </xf>
    <xf numFmtId="0" fontId="7" fillId="20" borderId="6" xfId="0" applyFont="1" applyFill="1" applyBorder="1" applyAlignment="1">
      <alignment horizontal="center"/>
    </xf>
    <xf numFmtId="0" fontId="83" fillId="0" borderId="0" xfId="0" applyFont="1" applyFill="1"/>
    <xf numFmtId="0" fontId="83" fillId="0" borderId="0" xfId="0" applyFont="1"/>
    <xf numFmtId="0" fontId="42" fillId="20" borderId="1" xfId="0" applyFont="1" applyFill="1" applyBorder="1" applyAlignment="1">
      <alignment horizontal="center"/>
    </xf>
    <xf numFmtId="0" fontId="41" fillId="20" borderId="1" xfId="0" applyFont="1" applyFill="1" applyBorder="1" applyAlignment="1">
      <alignment horizontal="center" vertical="center"/>
    </xf>
    <xf numFmtId="0" fontId="41" fillId="20" borderId="1" xfId="0" applyFont="1" applyFill="1" applyBorder="1" applyAlignment="1">
      <alignment vertical="center"/>
    </xf>
    <xf numFmtId="0" fontId="41" fillId="21" borderId="1" xfId="0" applyFont="1" applyFill="1" applyBorder="1" applyAlignment="1">
      <alignment horizontal="center" vertical="center"/>
    </xf>
    <xf numFmtId="0" fontId="13" fillId="0" borderId="15" xfId="0" applyFont="1" applyFill="1" applyBorder="1" applyAlignment="1">
      <alignment horizontal="center" vertical="center"/>
    </xf>
    <xf numFmtId="0" fontId="63" fillId="9" borderId="12" xfId="0" applyFont="1" applyFill="1" applyBorder="1" applyAlignment="1">
      <alignment horizontal="center" vertical="center"/>
    </xf>
    <xf numFmtId="0" fontId="75" fillId="0" borderId="12" xfId="0" applyFont="1" applyFill="1" applyBorder="1" applyAlignment="1">
      <alignment horizontal="center" vertical="center"/>
    </xf>
    <xf numFmtId="0" fontId="13" fillId="16" borderId="12" xfId="0" applyFont="1" applyFill="1" applyBorder="1" applyAlignment="1">
      <alignment horizontal="center" vertical="center"/>
    </xf>
    <xf numFmtId="0" fontId="71"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3" fillId="17" borderId="12" xfId="0" applyFont="1" applyFill="1" applyBorder="1" applyAlignment="1">
      <alignment horizontal="center" vertical="center"/>
    </xf>
    <xf numFmtId="0" fontId="78" fillId="0" borderId="12" xfId="0" applyFont="1" applyFill="1" applyBorder="1" applyAlignment="1">
      <alignment horizontal="center" vertical="center"/>
    </xf>
    <xf numFmtId="0" fontId="63" fillId="11" borderId="12" xfId="0" applyFont="1" applyFill="1" applyBorder="1" applyAlignment="1">
      <alignment horizontal="center" vertical="center"/>
    </xf>
    <xf numFmtId="0" fontId="77" fillId="0" borderId="12" xfId="0" applyFont="1" applyFill="1" applyBorder="1" applyAlignment="1">
      <alignment horizontal="center" vertical="center"/>
    </xf>
    <xf numFmtId="0" fontId="63" fillId="12" borderId="12" xfId="0" applyFont="1" applyFill="1" applyBorder="1" applyAlignment="1">
      <alignment horizontal="center" vertical="center"/>
    </xf>
    <xf numFmtId="0" fontId="73" fillId="0" borderId="12" xfId="0" applyFont="1" applyFill="1" applyBorder="1" applyAlignment="1">
      <alignment horizontal="center" vertical="center"/>
    </xf>
    <xf numFmtId="0" fontId="63" fillId="13" borderId="12" xfId="0" applyFont="1" applyFill="1" applyBorder="1" applyAlignment="1">
      <alignment horizontal="center" vertical="center"/>
    </xf>
    <xf numFmtId="0" fontId="69" fillId="0" borderId="12" xfId="0" applyFont="1" applyFill="1" applyBorder="1" applyAlignment="1">
      <alignment horizontal="center" vertical="center"/>
    </xf>
    <xf numFmtId="0" fontId="67" fillId="0" borderId="12" xfId="0" applyFont="1" applyFill="1" applyBorder="1" applyAlignment="1">
      <alignment horizontal="center" vertical="center"/>
    </xf>
    <xf numFmtId="0" fontId="13" fillId="14" borderId="12" xfId="0" applyFont="1" applyFill="1" applyBorder="1" applyAlignment="1">
      <alignment horizontal="center" vertical="center"/>
    </xf>
    <xf numFmtId="0" fontId="80" fillId="0" borderId="12" xfId="0" applyFont="1" applyFill="1" applyBorder="1" applyAlignment="1">
      <alignment horizontal="center" vertical="center"/>
    </xf>
    <xf numFmtId="0" fontId="64" fillId="13" borderId="12" xfId="0" applyFont="1" applyFill="1" applyBorder="1" applyAlignment="1">
      <alignment horizontal="center" vertical="center"/>
    </xf>
    <xf numFmtId="0" fontId="13" fillId="15" borderId="12" xfId="0" applyFont="1" applyFill="1" applyBorder="1" applyAlignment="1">
      <alignment horizontal="center" vertical="center"/>
    </xf>
    <xf numFmtId="0" fontId="65"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3" fillId="9" borderId="6" xfId="0" applyFont="1" applyFill="1" applyBorder="1" applyAlignment="1">
      <alignment horizontal="center" vertical="center"/>
    </xf>
    <xf numFmtId="0" fontId="75" fillId="0" borderId="6" xfId="0" applyFont="1" applyFill="1" applyBorder="1" applyAlignment="1">
      <alignment horizontal="center" vertical="center"/>
    </xf>
    <xf numFmtId="0" fontId="13" fillId="16" borderId="6" xfId="0" applyFont="1" applyFill="1" applyBorder="1" applyAlignment="1">
      <alignment horizontal="center" vertical="center"/>
    </xf>
    <xf numFmtId="0" fontId="71"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3" fillId="10" borderId="25" xfId="0" applyFont="1" applyFill="1" applyBorder="1" applyAlignment="1">
      <alignment horizontal="center" vertical="center"/>
    </xf>
    <xf numFmtId="0" fontId="13" fillId="0" borderId="10" xfId="0" applyFont="1" applyFill="1" applyBorder="1" applyAlignment="1">
      <alignment horizontal="center" vertical="center"/>
    </xf>
    <xf numFmtId="0" fontId="63" fillId="17" borderId="6" xfId="0" applyFont="1" applyFill="1" applyBorder="1" applyAlignment="1">
      <alignment horizontal="center" vertical="center"/>
    </xf>
    <xf numFmtId="0" fontId="78" fillId="0" borderId="6" xfId="0" applyFont="1" applyFill="1" applyBorder="1" applyAlignment="1">
      <alignment horizontal="center" vertical="center"/>
    </xf>
    <xf numFmtId="0" fontId="63" fillId="11" borderId="6" xfId="0" applyFont="1" applyFill="1" applyBorder="1" applyAlignment="1">
      <alignment horizontal="center" vertical="center"/>
    </xf>
    <xf numFmtId="0" fontId="77" fillId="0" borderId="6" xfId="0" applyFont="1" applyFill="1" applyBorder="1" applyAlignment="1">
      <alignment horizontal="center" vertical="center"/>
    </xf>
    <xf numFmtId="0" fontId="63" fillId="12" borderId="6" xfId="0" applyFont="1" applyFill="1" applyBorder="1" applyAlignment="1">
      <alignment horizontal="center" vertical="center"/>
    </xf>
    <xf numFmtId="0" fontId="73" fillId="0" borderId="6" xfId="0" applyFont="1" applyFill="1" applyBorder="1" applyAlignment="1">
      <alignment horizontal="center" vertical="center"/>
    </xf>
    <xf numFmtId="0" fontId="63" fillId="13" borderId="6" xfId="0" applyFont="1" applyFill="1" applyBorder="1" applyAlignment="1">
      <alignment horizontal="center" vertical="center"/>
    </xf>
    <xf numFmtId="0" fontId="69" fillId="0" borderId="6" xfId="0" applyFont="1" applyFill="1" applyBorder="1" applyAlignment="1">
      <alignment horizontal="center" vertical="center"/>
    </xf>
    <xf numFmtId="0" fontId="64" fillId="10" borderId="26" xfId="0" applyFont="1" applyFill="1" applyBorder="1" applyAlignment="1">
      <alignment horizontal="center" vertical="center"/>
    </xf>
    <xf numFmtId="0" fontId="67" fillId="0" borderId="6" xfId="0" applyFont="1" applyFill="1" applyBorder="1" applyAlignment="1">
      <alignment horizontal="center" vertical="center"/>
    </xf>
    <xf numFmtId="0" fontId="13" fillId="14" borderId="6" xfId="0" applyFont="1" applyFill="1" applyBorder="1" applyAlignment="1">
      <alignment horizontal="center" vertical="center"/>
    </xf>
    <xf numFmtId="0" fontId="80" fillId="0" borderId="6" xfId="0" applyFont="1" applyFill="1" applyBorder="1" applyAlignment="1">
      <alignment horizontal="center" vertical="center"/>
    </xf>
    <xf numFmtId="0" fontId="64" fillId="13" borderId="6" xfId="0" applyFont="1" applyFill="1" applyBorder="1" applyAlignment="1">
      <alignment horizontal="center" vertical="center"/>
    </xf>
    <xf numFmtId="0" fontId="13" fillId="15" borderId="6" xfId="0" applyFont="1" applyFill="1" applyBorder="1" applyAlignment="1">
      <alignment horizontal="center" vertical="center"/>
    </xf>
    <xf numFmtId="0" fontId="65"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65"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3" fillId="10" borderId="28" xfId="0" applyFont="1" applyFill="1" applyBorder="1" applyAlignment="1">
      <alignment horizontal="center" vertical="center"/>
    </xf>
    <xf numFmtId="0" fontId="63" fillId="10" borderId="29" xfId="0" applyFont="1" applyFill="1" applyBorder="1" applyAlignment="1">
      <alignment horizontal="center" vertical="center"/>
    </xf>
    <xf numFmtId="0" fontId="64" fillId="10" borderId="30" xfId="0" applyFont="1" applyFill="1" applyBorder="1" applyAlignment="1">
      <alignment horizontal="center" vertical="center"/>
    </xf>
    <xf numFmtId="0" fontId="64" fillId="10" borderId="31" xfId="0" applyFont="1" applyFill="1" applyBorder="1" applyAlignment="1">
      <alignment horizontal="center" vertical="center"/>
    </xf>
    <xf numFmtId="0" fontId="64" fillId="10" borderId="32" xfId="0" applyFont="1" applyFill="1" applyBorder="1" applyAlignment="1">
      <alignment horizontal="center" vertical="center"/>
    </xf>
    <xf numFmtId="0" fontId="64" fillId="10" borderId="33" xfId="0" applyFont="1" applyFill="1" applyBorder="1" applyAlignment="1">
      <alignment horizontal="center" vertical="center"/>
    </xf>
    <xf numFmtId="0" fontId="14" fillId="0" borderId="34" xfId="0" applyFont="1" applyFill="1" applyBorder="1" applyAlignment="1">
      <alignment horizontal="center" vertical="center"/>
    </xf>
    <xf numFmtId="0" fontId="64" fillId="0" borderId="33" xfId="0" applyFont="1" applyFill="1" applyBorder="1" applyAlignment="1">
      <alignment horizontal="center" vertical="center"/>
    </xf>
    <xf numFmtId="0" fontId="64" fillId="10" borderId="35"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vertical="center"/>
    </xf>
    <xf numFmtId="0" fontId="63" fillId="23" borderId="1" xfId="0" applyFont="1" applyFill="1" applyBorder="1" applyAlignment="1">
      <alignment vertical="center"/>
    </xf>
    <xf numFmtId="0" fontId="63" fillId="23" borderId="1" xfId="0" applyFont="1" applyFill="1" applyBorder="1" applyAlignment="1">
      <alignment horizontal="center" vertical="center"/>
    </xf>
    <xf numFmtId="0" fontId="63" fillId="23" borderId="12" xfId="0" applyFont="1" applyFill="1" applyBorder="1" applyAlignment="1">
      <alignment horizontal="center" vertical="center"/>
    </xf>
    <xf numFmtId="0" fontId="63" fillId="23" borderId="6" xfId="0" applyFont="1" applyFill="1" applyBorder="1" applyAlignment="1">
      <alignment horizontal="center" vertical="center"/>
    </xf>
    <xf numFmtId="2" fontId="63"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0" fontId="13" fillId="24" borderId="12" xfId="0" applyFont="1" applyFill="1" applyBorder="1" applyAlignment="1">
      <alignment horizontal="center" vertical="center"/>
    </xf>
    <xf numFmtId="0" fontId="13" fillId="24" borderId="6"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63" fillId="10" borderId="36" xfId="0" applyFont="1" applyFill="1" applyBorder="1" applyAlignment="1">
      <alignment horizontal="center" vertical="center"/>
    </xf>
    <xf numFmtId="0" fontId="63" fillId="10" borderId="37" xfId="0" applyFont="1" applyFill="1" applyBorder="1" applyAlignment="1">
      <alignment horizontal="center" vertical="center"/>
    </xf>
    <xf numFmtId="0" fontId="13" fillId="0" borderId="38" xfId="0"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4"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6" xfId="0" applyFont="1" applyFill="1" applyBorder="1" applyAlignment="1">
      <alignment horizontal="center"/>
    </xf>
    <xf numFmtId="0" fontId="42" fillId="25" borderId="1" xfId="0" applyFont="1" applyFill="1" applyBorder="1" applyAlignment="1">
      <alignment horizontal="center"/>
    </xf>
    <xf numFmtId="0" fontId="41" fillId="25" borderId="1" xfId="0" applyFont="1" applyFill="1" applyBorder="1" applyAlignment="1">
      <alignment horizontal="center" vertical="center"/>
    </xf>
    <xf numFmtId="0" fontId="63" fillId="10" borderId="39" xfId="0" applyFont="1" applyFill="1" applyBorder="1" applyAlignment="1">
      <alignment horizontal="center" vertical="center"/>
    </xf>
    <xf numFmtId="0" fontId="13" fillId="0" borderId="40" xfId="0" applyFont="1" applyFill="1" applyBorder="1" applyAlignment="1">
      <alignment horizontal="center" vertical="center"/>
    </xf>
    <xf numFmtId="0" fontId="14" fillId="0" borderId="41" xfId="0" applyFont="1" applyFill="1" applyBorder="1" applyAlignment="1">
      <alignment horizontal="center" vertical="center"/>
    </xf>
    <xf numFmtId="2" fontId="63" fillId="10" borderId="39" xfId="0" applyNumberFormat="1" applyFont="1" applyFill="1" applyBorder="1" applyAlignment="1">
      <alignment horizontal="center" vertical="center"/>
    </xf>
    <xf numFmtId="0" fontId="85" fillId="0" borderId="0" xfId="0" applyFont="1" applyFill="1" applyAlignment="1">
      <alignment vertical="top"/>
    </xf>
    <xf numFmtId="0" fontId="63" fillId="10" borderId="42" xfId="0" applyFont="1" applyFill="1" applyBorder="1" applyAlignment="1">
      <alignment horizontal="center" vertical="center"/>
    </xf>
    <xf numFmtId="0" fontId="63" fillId="0" borderId="27" xfId="0" applyFont="1" applyFill="1" applyBorder="1" applyAlignment="1">
      <alignment horizontal="center" vertical="center"/>
    </xf>
    <xf numFmtId="0" fontId="13" fillId="0" borderId="43" xfId="0" applyFont="1" applyFill="1" applyBorder="1" applyAlignment="1">
      <alignment horizontal="center" vertical="center"/>
    </xf>
    <xf numFmtId="0" fontId="63" fillId="0" borderId="44" xfId="0" applyFont="1" applyFill="1" applyBorder="1" applyAlignment="1">
      <alignment horizontal="center" vertical="center"/>
    </xf>
    <xf numFmtId="0" fontId="63" fillId="10" borderId="45" xfId="0" applyFont="1" applyFill="1" applyBorder="1" applyAlignment="1">
      <alignment horizontal="center" vertical="center"/>
    </xf>
    <xf numFmtId="0" fontId="63" fillId="0" borderId="46" xfId="0" applyFont="1" applyFill="1" applyBorder="1" applyAlignment="1">
      <alignment horizontal="center" vertical="center"/>
    </xf>
    <xf numFmtId="0" fontId="64" fillId="10" borderId="47" xfId="0" applyFont="1" applyFill="1" applyBorder="1" applyAlignment="1">
      <alignment horizontal="center" vertical="center"/>
    </xf>
    <xf numFmtId="0" fontId="86" fillId="0" borderId="1" xfId="0" applyFont="1" applyFill="1" applyBorder="1" applyAlignment="1">
      <alignment vertical="center"/>
    </xf>
    <xf numFmtId="0" fontId="86" fillId="0" borderId="1" xfId="0" applyFont="1" applyFill="1" applyBorder="1" applyAlignment="1">
      <alignment horizontal="center" vertical="center"/>
    </xf>
    <xf numFmtId="0" fontId="86" fillId="0" borderId="12" xfId="0" applyFont="1" applyFill="1" applyBorder="1" applyAlignment="1">
      <alignment horizontal="center" vertical="center"/>
    </xf>
    <xf numFmtId="0" fontId="86" fillId="0" borderId="0" xfId="0" applyFont="1" applyFill="1" applyBorder="1" applyAlignment="1">
      <alignment horizontal="center" vertical="center"/>
    </xf>
    <xf numFmtId="0" fontId="86" fillId="0" borderId="6" xfId="0" applyFont="1" applyFill="1" applyBorder="1" applyAlignment="1">
      <alignment horizontal="center" vertical="center"/>
    </xf>
    <xf numFmtId="2" fontId="86" fillId="0" borderId="1" xfId="0" applyNumberFormat="1" applyFont="1" applyFill="1" applyBorder="1" applyAlignment="1">
      <alignment horizontal="center" vertical="center"/>
    </xf>
    <xf numFmtId="0" fontId="87" fillId="0" borderId="0" xfId="0" applyFont="1" applyFill="1" applyAlignment="1">
      <alignment vertical="center"/>
    </xf>
    <xf numFmtId="0" fontId="64" fillId="10" borderId="48" xfId="0" applyFont="1" applyFill="1" applyBorder="1" applyAlignment="1">
      <alignment horizontal="center" vertical="center"/>
    </xf>
    <xf numFmtId="0" fontId="63" fillId="10" borderId="44" xfId="0" applyFont="1" applyFill="1" applyBorder="1" applyAlignment="1">
      <alignment horizontal="center" vertical="center"/>
    </xf>
    <xf numFmtId="0" fontId="1" fillId="0" borderId="5" xfId="0" applyFont="1" applyFill="1" applyBorder="1" applyAlignment="1">
      <alignment horizontal="center" vertical="center"/>
    </xf>
    <xf numFmtId="0" fontId="7" fillId="7" borderId="0" xfId="0" applyFont="1" applyFill="1" applyBorder="1" applyAlignment="1">
      <alignment horizontal="center" vertical="center"/>
    </xf>
    <xf numFmtId="0" fontId="63" fillId="10" borderId="38"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14" xfId="0" applyFont="1" applyFill="1" applyBorder="1" applyAlignment="1">
      <alignment horizontal="center" vertical="center"/>
    </xf>
    <xf numFmtId="0" fontId="88" fillId="8" borderId="1" xfId="0" applyFont="1" applyFill="1" applyBorder="1"/>
    <xf numFmtId="0" fontId="88" fillId="8" borderId="1" xfId="0" applyFont="1" applyFill="1" applyBorder="1" applyAlignment="1">
      <alignment horizontal="center"/>
    </xf>
    <xf numFmtId="44" fontId="19" fillId="0" borderId="0" xfId="2" applyFont="1" applyFill="1" applyBorder="1" applyAlignment="1">
      <alignment horizontal="center" wrapText="1"/>
    </xf>
    <xf numFmtId="0" fontId="11" fillId="0" borderId="0" xfId="0" applyFont="1" applyFill="1" applyAlignment="1">
      <alignment wrapText="1"/>
    </xf>
    <xf numFmtId="0" fontId="89" fillId="0" borderId="2" xfId="0" applyFont="1" applyFill="1" applyBorder="1" applyAlignment="1">
      <alignment horizontal="center"/>
    </xf>
    <xf numFmtId="0" fontId="89" fillId="0" borderId="9" xfId="0" applyFont="1" applyFill="1" applyBorder="1" applyAlignment="1">
      <alignment horizontal="center"/>
    </xf>
    <xf numFmtId="0" fontId="89" fillId="0" borderId="3" xfId="0"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44" fontId="7" fillId="0" borderId="7" xfId="2" applyFont="1" applyFill="1" applyBorder="1" applyAlignment="1">
      <alignment horizontal="center" vertical="center" wrapText="1"/>
    </xf>
    <xf numFmtId="44" fontId="7" fillId="0" borderId="0" xfId="2" applyFont="1" applyFill="1" applyBorder="1" applyAlignment="1">
      <alignment horizontal="center"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4" fillId="0" borderId="15" xfId="0" applyNumberFormat="1"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0" borderId="12" xfId="0" applyFont="1" applyFill="1" applyBorder="1" applyAlignment="1">
      <alignment horizontal="center"/>
    </xf>
    <xf numFmtId="0" fontId="7" fillId="20"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14" fontId="23" fillId="18" borderId="7" xfId="0" applyNumberFormat="1" applyFont="1" applyFill="1" applyBorder="1" applyAlignment="1">
      <alignment horizontal="center"/>
    </xf>
    <xf numFmtId="14" fontId="23" fillId="18" borderId="0" xfId="0" applyNumberFormat="1" applyFont="1" applyFill="1" applyBorder="1" applyAlignment="1">
      <alignment horizontal="center"/>
    </xf>
    <xf numFmtId="14" fontId="23" fillId="18" borderId="9" xfId="0" applyNumberFormat="1" applyFont="1" applyFill="1" applyBorder="1" applyAlignment="1">
      <alignment horizontal="center"/>
    </xf>
    <xf numFmtId="0" fontId="22" fillId="18" borderId="15" xfId="0" applyFont="1" applyFill="1" applyBorder="1" applyAlignment="1">
      <alignment horizont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18" borderId="7" xfId="0" applyFont="1" applyFill="1" applyBorder="1" applyAlignment="1">
      <alignment horizontal="center"/>
    </xf>
    <xf numFmtId="0" fontId="22" fillId="18" borderId="0" xfId="0" applyFont="1" applyFill="1" applyBorder="1" applyAlignment="1">
      <alignment horizontal="center"/>
    </xf>
    <xf numFmtId="0" fontId="22" fillId="18" borderId="9" xfId="0" applyFont="1" applyFill="1" applyBorder="1" applyAlignment="1">
      <alignment horizontal="center"/>
    </xf>
    <xf numFmtId="0" fontId="22" fillId="0" borderId="0" xfId="0" applyFont="1" applyFill="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89" fillId="0" borderId="10" xfId="0" applyFont="1" applyFill="1" applyBorder="1" applyAlignment="1">
      <alignment horizont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usbcongress.http.internapcdn.net/usbcongress/bowl/rules/pdfs/leagueSchedule_14Team.pdf"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2"/>
  <sheetViews>
    <sheetView showGridLines="0" tabSelected="1" zoomScaleNormal="100" workbookViewId="0">
      <selection activeCell="H21" sqref="H21"/>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8" width="8.28515625" style="21" customWidth="1"/>
    <col min="9" max="9" width="10" style="22" bestFit="1" customWidth="1"/>
    <col min="10" max="10" width="9.28515625" style="22" bestFit="1" customWidth="1"/>
    <col min="11" max="11" width="26.85546875"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3" customFormat="1" x14ac:dyDescent="0.3">
      <c r="A2" s="172" t="s">
        <v>212</v>
      </c>
      <c r="B2" s="433" t="s">
        <v>45</v>
      </c>
      <c r="C2" s="433"/>
      <c r="D2" s="433"/>
      <c r="E2" s="433"/>
      <c r="F2" s="433"/>
      <c r="G2" s="172" t="s">
        <v>46</v>
      </c>
      <c r="H2" s="172" t="s">
        <v>44</v>
      </c>
      <c r="I2" s="360" t="s">
        <v>47</v>
      </c>
      <c r="J2" s="172" t="s">
        <v>114</v>
      </c>
      <c r="K2" s="172" t="s">
        <v>48</v>
      </c>
      <c r="L2" s="172" t="s">
        <v>52</v>
      </c>
      <c r="M2" s="178"/>
    </row>
    <row r="3" spans="1:15" x14ac:dyDescent="0.3">
      <c r="A3" s="20">
        <v>1</v>
      </c>
      <c r="B3" s="146" t="str">
        <f>Weekly!B2</f>
        <v>Central 2</v>
      </c>
      <c r="C3" s="23"/>
      <c r="D3" s="23"/>
      <c r="E3" s="23"/>
      <c r="F3" s="147"/>
      <c r="G3" s="24">
        <f>Weekly!A2</f>
        <v>180</v>
      </c>
      <c r="H3" s="72">
        <f>Weekly!AR2</f>
        <v>76</v>
      </c>
      <c r="I3" s="428">
        <f>Weekly!CH2</f>
        <v>672</v>
      </c>
      <c r="J3" s="394">
        <f>Weekly!CI2</f>
        <v>1885</v>
      </c>
      <c r="K3" s="175">
        <f>Weekly!CG2</f>
        <v>59708</v>
      </c>
      <c r="L3" s="25">
        <f>Weekly!CJ2</f>
        <v>603.11111111111109</v>
      </c>
      <c r="M3" s="438" t="s">
        <v>741</v>
      </c>
      <c r="N3" s="439"/>
      <c r="O3" s="439"/>
    </row>
    <row r="4" spans="1:15" x14ac:dyDescent="0.3">
      <c r="A4" s="24">
        <v>2</v>
      </c>
      <c r="B4" s="146" t="str">
        <f>Weekly!B3</f>
        <v>Lucky 1</v>
      </c>
      <c r="C4" s="23"/>
      <c r="D4" s="23"/>
      <c r="E4" s="23"/>
      <c r="F4" s="147"/>
      <c r="G4" s="24">
        <f>Weekly!A3</f>
        <v>177</v>
      </c>
      <c r="H4" s="72">
        <f>Weekly!AR3</f>
        <v>79</v>
      </c>
      <c r="I4" s="24">
        <f>Weekly!CH3</f>
        <v>706</v>
      </c>
      <c r="J4" s="429">
        <f>Weekly!CI3</f>
        <v>1997</v>
      </c>
      <c r="K4" s="175">
        <f>Weekly!CG3</f>
        <v>62040</v>
      </c>
      <c r="L4" s="25">
        <f>Weekly!CJ3</f>
        <v>626.66666666666663</v>
      </c>
      <c r="M4" s="438"/>
      <c r="N4" s="439"/>
      <c r="O4" s="439"/>
    </row>
    <row r="5" spans="1:15" x14ac:dyDescent="0.3">
      <c r="A5" s="24">
        <v>3</v>
      </c>
      <c r="B5" s="146" t="str">
        <f>Weekly!B4</f>
        <v>Woburn 1</v>
      </c>
      <c r="C5" s="23"/>
      <c r="D5" s="23"/>
      <c r="E5" s="23"/>
      <c r="F5" s="147"/>
      <c r="G5" s="24">
        <f>Weekly!A4</f>
        <v>169</v>
      </c>
      <c r="H5" s="72">
        <f>Weekly!AR4</f>
        <v>87</v>
      </c>
      <c r="I5" s="430">
        <f>Weekly!CH4</f>
        <v>683</v>
      </c>
      <c r="J5" s="175">
        <f>Weekly!CI4</f>
        <v>1932</v>
      </c>
      <c r="K5" s="175">
        <f>Weekly!CG4</f>
        <v>60316</v>
      </c>
      <c r="L5" s="25">
        <f>Weekly!CJ4</f>
        <v>609.25252525252529</v>
      </c>
      <c r="M5" s="438"/>
      <c r="N5" s="439"/>
      <c r="O5" s="439"/>
    </row>
    <row r="6" spans="1:15" x14ac:dyDescent="0.3">
      <c r="A6" s="27">
        <v>4</v>
      </c>
      <c r="B6" s="148" t="str">
        <f>Weekly!B5</f>
        <v>Pilgrim 2</v>
      </c>
      <c r="C6" s="26"/>
      <c r="D6" s="26"/>
      <c r="E6" s="26"/>
      <c r="F6" s="149"/>
      <c r="G6" s="27">
        <f>Weekly!A5</f>
        <v>168</v>
      </c>
      <c r="H6" s="73">
        <f>Weekly!AR5</f>
        <v>88</v>
      </c>
      <c r="I6" s="27">
        <f>Weekly!CH5</f>
        <v>702</v>
      </c>
      <c r="J6" s="509">
        <f>Weekly!CI5</f>
        <v>1976</v>
      </c>
      <c r="K6" s="176">
        <f>Weekly!CG5</f>
        <v>60582</v>
      </c>
      <c r="L6" s="28">
        <f>Weekly!CJ5</f>
        <v>611.93939393939399</v>
      </c>
      <c r="M6" s="438"/>
      <c r="N6" s="439"/>
      <c r="O6" s="439"/>
    </row>
    <row r="7" spans="1:15" x14ac:dyDescent="0.3">
      <c r="A7" s="72">
        <v>5</v>
      </c>
      <c r="B7" s="146" t="str">
        <f>Weekly!B6</f>
        <v>20th Century</v>
      </c>
      <c r="C7" s="23"/>
      <c r="D7" s="23"/>
      <c r="E7" s="23"/>
      <c r="F7" s="147"/>
      <c r="G7" s="24">
        <f>Weekly!A6</f>
        <v>163</v>
      </c>
      <c r="H7" s="72">
        <f>Weekly!AR6</f>
        <v>93</v>
      </c>
      <c r="I7" s="20">
        <f>Weekly!CH6</f>
        <v>726</v>
      </c>
      <c r="J7" s="428">
        <f>Weekly!CI6</f>
        <v>1994</v>
      </c>
      <c r="K7" s="175">
        <f>Weekly!CG6</f>
        <v>59701</v>
      </c>
      <c r="L7" s="25">
        <f>Weekly!CJ6</f>
        <v>603.04040404040404</v>
      </c>
      <c r="M7" s="438" t="s">
        <v>742</v>
      </c>
      <c r="N7" s="439"/>
      <c r="O7" s="439"/>
    </row>
    <row r="8" spans="1:15" x14ac:dyDescent="0.3">
      <c r="A8" s="72">
        <v>6</v>
      </c>
      <c r="B8" s="146" t="str">
        <f>Weekly!B7</f>
        <v>Academy 1</v>
      </c>
      <c r="C8" s="23"/>
      <c r="D8" s="23"/>
      <c r="E8" s="23"/>
      <c r="F8" s="147"/>
      <c r="G8" s="24">
        <f>Weekly!A7</f>
        <v>146</v>
      </c>
      <c r="H8" s="72">
        <f>Weekly!AR7</f>
        <v>110</v>
      </c>
      <c r="I8" s="430">
        <f>Weekly!CH7</f>
        <v>676</v>
      </c>
      <c r="J8" s="24">
        <f>Weekly!CI7</f>
        <v>1924</v>
      </c>
      <c r="K8" s="175">
        <f>Weekly!CG7</f>
        <v>59724</v>
      </c>
      <c r="L8" s="25">
        <f>Weekly!CJ7</f>
        <v>603.27272727272725</v>
      </c>
      <c r="M8" s="438"/>
      <c r="N8" s="439"/>
      <c r="O8" s="439"/>
    </row>
    <row r="9" spans="1:15" x14ac:dyDescent="0.3">
      <c r="A9" s="72">
        <v>7</v>
      </c>
      <c r="B9" s="146" t="str">
        <f>Weekly!B8</f>
        <v>Park Place</v>
      </c>
      <c r="C9" s="23"/>
      <c r="D9" s="23"/>
      <c r="E9" s="23"/>
      <c r="F9" s="147"/>
      <c r="G9" s="24">
        <f>Weekly!A8</f>
        <v>133</v>
      </c>
      <c r="H9" s="72">
        <f>Weekly!AR8</f>
        <v>123</v>
      </c>
      <c r="I9" s="430">
        <f>Weekly!CH8</f>
        <v>678</v>
      </c>
      <c r="J9" s="24">
        <f>Weekly!CI8</f>
        <v>1869</v>
      </c>
      <c r="K9" s="175">
        <f>Weekly!CG8</f>
        <v>59156</v>
      </c>
      <c r="L9" s="25">
        <f>Weekly!CJ8</f>
        <v>597.53535353535358</v>
      </c>
      <c r="M9" s="438"/>
      <c r="N9" s="439"/>
      <c r="O9" s="439"/>
    </row>
    <row r="10" spans="1:15" x14ac:dyDescent="0.3">
      <c r="A10" s="72">
        <v>8</v>
      </c>
      <c r="B10" s="146" t="str">
        <f>Weekly!B9</f>
        <v>Central 1</v>
      </c>
      <c r="C10" s="23"/>
      <c r="D10" s="23"/>
      <c r="E10" s="23"/>
      <c r="F10" s="147"/>
      <c r="G10" s="24">
        <f>Weekly!A9</f>
        <v>125</v>
      </c>
      <c r="H10" s="72">
        <f>Weekly!AR9</f>
        <v>131</v>
      </c>
      <c r="I10" s="24">
        <f>Weekly!CH9</f>
        <v>676</v>
      </c>
      <c r="J10" s="430">
        <f>Weekly!CI9</f>
        <v>1983</v>
      </c>
      <c r="K10" s="175">
        <f>Weekly!CG9</f>
        <v>58260</v>
      </c>
      <c r="L10" s="25">
        <f>Weekly!CJ9</f>
        <v>588.4848484848485</v>
      </c>
      <c r="M10" s="438"/>
      <c r="N10" s="439"/>
      <c r="O10" s="439"/>
    </row>
    <row r="11" spans="1:15" x14ac:dyDescent="0.3">
      <c r="A11" s="72">
        <v>9</v>
      </c>
      <c r="B11" s="146" t="str">
        <f>Weekly!B10</f>
        <v>Academy 2</v>
      </c>
      <c r="C11" s="23"/>
      <c r="D11" s="23"/>
      <c r="E11" s="23"/>
      <c r="F11" s="147"/>
      <c r="G11" s="24">
        <f>Weekly!A10</f>
        <v>117</v>
      </c>
      <c r="H11" s="72">
        <f>Weekly!AR10</f>
        <v>139</v>
      </c>
      <c r="I11" s="24">
        <f>Weekly!CH10</f>
        <v>660</v>
      </c>
      <c r="J11" s="24">
        <f>Weekly!CI10</f>
        <v>1889</v>
      </c>
      <c r="K11" s="175">
        <f>Weekly!CG10</f>
        <v>58993</v>
      </c>
      <c r="L11" s="25">
        <f>Weekly!CJ10</f>
        <v>595.88888888888891</v>
      </c>
      <c r="M11" s="438"/>
      <c r="N11" s="439"/>
      <c r="O11" s="439"/>
    </row>
    <row r="12" spans="1:15" x14ac:dyDescent="0.3">
      <c r="A12" s="72">
        <v>10</v>
      </c>
      <c r="B12" s="146" t="str">
        <f>Weekly!B11</f>
        <v>Pilgrim 1</v>
      </c>
      <c r="C12" s="23"/>
      <c r="D12" s="23"/>
      <c r="E12" s="23"/>
      <c r="F12" s="147"/>
      <c r="G12" s="24">
        <f>Weekly!A11</f>
        <v>103</v>
      </c>
      <c r="H12" s="72">
        <f>Weekly!AR11</f>
        <v>153</v>
      </c>
      <c r="I12" s="24">
        <f>Weekly!CH11</f>
        <v>650</v>
      </c>
      <c r="J12" s="24">
        <f>Weekly!CI11</f>
        <v>1889</v>
      </c>
      <c r="K12" s="175">
        <f>Weekly!CG11</f>
        <v>58416</v>
      </c>
      <c r="L12" s="25">
        <f>Weekly!CJ11</f>
        <v>590.06060606060601</v>
      </c>
      <c r="M12" s="438"/>
      <c r="N12" s="439"/>
      <c r="O12" s="439"/>
    </row>
    <row r="13" spans="1:15" x14ac:dyDescent="0.3">
      <c r="A13" s="72">
        <v>11</v>
      </c>
      <c r="B13" s="146" t="str">
        <f>Weekly!B12</f>
        <v>Metro</v>
      </c>
      <c r="C13" s="23"/>
      <c r="D13" s="23"/>
      <c r="E13" s="23"/>
      <c r="F13" s="147"/>
      <c r="G13" s="24">
        <f>Weekly!A12</f>
        <v>100</v>
      </c>
      <c r="H13" s="72">
        <f>Weekly!AR12</f>
        <v>156</v>
      </c>
      <c r="I13" s="24">
        <f>Weekly!CH12</f>
        <v>650</v>
      </c>
      <c r="J13" s="24">
        <f>Weekly!CI12</f>
        <v>1855</v>
      </c>
      <c r="K13" s="175">
        <f>Weekly!CG12</f>
        <v>58207</v>
      </c>
      <c r="L13" s="25">
        <f>Weekly!CJ12</f>
        <v>587.94949494949492</v>
      </c>
      <c r="M13" s="438"/>
      <c r="N13" s="439"/>
      <c r="O13" s="439"/>
    </row>
    <row r="14" spans="1:15" x14ac:dyDescent="0.3">
      <c r="A14" s="73">
        <v>12</v>
      </c>
      <c r="B14" s="148" t="str">
        <f>Weekly!B13</f>
        <v>Lucky 2</v>
      </c>
      <c r="C14" s="26"/>
      <c r="D14" s="26"/>
      <c r="E14" s="26"/>
      <c r="F14" s="149"/>
      <c r="G14" s="27">
        <f>Weekly!A13</f>
        <v>99</v>
      </c>
      <c r="H14" s="73">
        <f>Weekly!AR13</f>
        <v>157</v>
      </c>
      <c r="I14" s="27">
        <f>Weekly!CH13</f>
        <v>659</v>
      </c>
      <c r="J14" s="27">
        <f>Weekly!CI13</f>
        <v>1865</v>
      </c>
      <c r="K14" s="176">
        <f>Weekly!CG13</f>
        <v>56844</v>
      </c>
      <c r="L14" s="28">
        <f>Weekly!CJ13</f>
        <v>574.18181818181813</v>
      </c>
      <c r="M14" s="438"/>
      <c r="N14" s="439"/>
      <c r="O14" s="439"/>
    </row>
    <row r="15" spans="1:15" x14ac:dyDescent="0.3">
      <c r="A15" s="72">
        <v>13</v>
      </c>
      <c r="B15" s="146" t="str">
        <f>Weekly!B14</f>
        <v>Candlewood</v>
      </c>
      <c r="C15" s="23"/>
      <c r="D15" s="23"/>
      <c r="E15" s="23"/>
      <c r="F15" s="147"/>
      <c r="G15" s="24">
        <f>Weekly!A14</f>
        <v>96</v>
      </c>
      <c r="H15" s="72">
        <f>Weekly!AR14</f>
        <v>160</v>
      </c>
      <c r="I15" s="24">
        <f>Weekly!CH14</f>
        <v>657</v>
      </c>
      <c r="J15" s="24">
        <f>Weekly!CI14</f>
        <v>1863</v>
      </c>
      <c r="K15" s="175">
        <f>Weekly!CG14</f>
        <v>56548</v>
      </c>
      <c r="L15" s="25">
        <f>Weekly!CJ14</f>
        <v>571.19191919191917</v>
      </c>
      <c r="M15" s="426"/>
      <c r="N15" s="427"/>
      <c r="O15" s="427"/>
    </row>
    <row r="16" spans="1:15" x14ac:dyDescent="0.3">
      <c r="A16" s="73">
        <v>14</v>
      </c>
      <c r="B16" s="148" t="str">
        <f>Weekly!B15</f>
        <v>Woburn 2</v>
      </c>
      <c r="C16" s="26"/>
      <c r="D16" s="26"/>
      <c r="E16" s="26"/>
      <c r="F16" s="149"/>
      <c r="G16" s="27">
        <f>Weekly!A15</f>
        <v>72</v>
      </c>
      <c r="H16" s="73">
        <f>Weekly!AR15</f>
        <v>184</v>
      </c>
      <c r="I16" s="27">
        <f>Weekly!CH15</f>
        <v>639</v>
      </c>
      <c r="J16" s="27">
        <f>Weekly!CI15</f>
        <v>1848</v>
      </c>
      <c r="K16" s="176">
        <f>Weekly!CG15</f>
        <v>56450</v>
      </c>
      <c r="L16" s="28">
        <f>Weekly!CJ15</f>
        <v>570.20202020202021</v>
      </c>
      <c r="M16" s="426"/>
      <c r="N16" s="427"/>
      <c r="O16" s="427"/>
    </row>
    <row r="18" spans="1:15" s="262" customFormat="1" x14ac:dyDescent="0.2">
      <c r="A18" s="260"/>
      <c r="B18" s="261" t="s">
        <v>49</v>
      </c>
      <c r="C18" s="260"/>
      <c r="D18" s="436"/>
      <c r="E18" s="436"/>
      <c r="F18" s="436"/>
      <c r="G18" s="436"/>
      <c r="H18" s="436"/>
      <c r="I18" s="436"/>
      <c r="J18" s="437"/>
      <c r="K18" s="261" t="s">
        <v>49</v>
      </c>
      <c r="M18" s="260"/>
      <c r="N18" s="260"/>
      <c r="O18" s="260"/>
    </row>
    <row r="19" spans="1:15" s="262" customFormat="1" x14ac:dyDescent="0.2">
      <c r="A19" s="260"/>
      <c r="B19" s="261" t="s">
        <v>50</v>
      </c>
      <c r="C19" s="260"/>
      <c r="D19" s="436"/>
      <c r="E19" s="436"/>
      <c r="F19" s="436"/>
      <c r="G19" s="436"/>
      <c r="H19" s="436"/>
      <c r="I19" s="436"/>
      <c r="J19" s="437"/>
      <c r="K19" s="261" t="s">
        <v>113</v>
      </c>
      <c r="M19" s="260"/>
      <c r="N19" s="260"/>
      <c r="O19" s="260"/>
    </row>
    <row r="21" spans="1:15" x14ac:dyDescent="0.3">
      <c r="B21" s="29" t="str">
        <f>Weekly!B19</f>
        <v>FRANK DELUCA</v>
      </c>
      <c r="C21" s="19">
        <f>Weekly!C19</f>
        <v>197</v>
      </c>
      <c r="D21" s="180"/>
      <c r="E21" s="180"/>
      <c r="F21" s="180"/>
      <c r="K21" s="424" t="str">
        <f>Weekly!AS19</f>
        <v>SHAWN BAKER</v>
      </c>
      <c r="L21" s="425">
        <f>Weekly!AT19</f>
        <v>478</v>
      </c>
      <c r="O21" s="22"/>
    </row>
    <row r="22" spans="1:15" x14ac:dyDescent="0.3">
      <c r="B22" s="29" t="str">
        <f>Weekly!B20</f>
        <v>MARK GREGORY</v>
      </c>
      <c r="C22" s="19">
        <f>Weekly!C20</f>
        <v>190</v>
      </c>
      <c r="D22" s="431"/>
      <c r="E22" s="179"/>
      <c r="F22" s="179"/>
      <c r="K22" s="29" t="str">
        <f>Weekly!AS20</f>
        <v>CRAIG HOLBROOK</v>
      </c>
      <c r="L22" s="19">
        <f>Weekly!AT20</f>
        <v>472</v>
      </c>
      <c r="M22" s="431"/>
      <c r="N22" s="431"/>
      <c r="O22" s="22"/>
    </row>
    <row r="23" spans="1:15" x14ac:dyDescent="0.3">
      <c r="B23" s="29" t="str">
        <f>Weekly!B21</f>
        <v>MARK SMITH</v>
      </c>
      <c r="C23" s="19">
        <f>Weekly!C21</f>
        <v>189</v>
      </c>
      <c r="D23" s="183"/>
      <c r="E23" s="179"/>
      <c r="F23" s="179"/>
      <c r="K23" s="29" t="str">
        <f>Weekly!AS21</f>
        <v>DAN GAUTHIER</v>
      </c>
      <c r="L23" s="19">
        <f>Weekly!AT21</f>
        <v>464</v>
      </c>
      <c r="M23" s="431"/>
      <c r="N23" s="431"/>
      <c r="O23" s="22"/>
    </row>
    <row r="24" spans="1:15" x14ac:dyDescent="0.3">
      <c r="B24" s="29" t="str">
        <f>Weekly!B22</f>
        <v>SHAWN BAKER</v>
      </c>
      <c r="C24" s="19">
        <f>Weekly!C22</f>
        <v>186</v>
      </c>
      <c r="D24" s="431"/>
      <c r="E24" s="179"/>
      <c r="F24" s="179"/>
      <c r="K24" s="29" t="str">
        <f>Weekly!AS22</f>
        <v>MARK GREGORY</v>
      </c>
      <c r="L24" s="19">
        <f>Weekly!AT22</f>
        <v>458</v>
      </c>
      <c r="M24" s="431"/>
      <c r="N24" s="431"/>
      <c r="O24" s="22"/>
    </row>
    <row r="25" spans="1:15" x14ac:dyDescent="0.3">
      <c r="B25" s="29" t="str">
        <f>Weekly!B23</f>
        <v>DAVE BARBER</v>
      </c>
      <c r="C25" s="19">
        <f>Weekly!C23</f>
        <v>184</v>
      </c>
      <c r="D25" s="183"/>
      <c r="E25" s="179"/>
      <c r="F25" s="179"/>
      <c r="K25" s="29" t="str">
        <f>Weekly!AS23</f>
        <v>PETER CRAWFORD</v>
      </c>
      <c r="L25" s="19">
        <f>Weekly!AT23</f>
        <v>450</v>
      </c>
      <c r="M25" s="431"/>
      <c r="N25" s="431"/>
      <c r="O25" s="22"/>
    </row>
    <row r="26" spans="1:15" x14ac:dyDescent="0.3">
      <c r="B26" s="29" t="str">
        <f>Weekly!B24</f>
        <v>PETER CRAWFORD</v>
      </c>
      <c r="C26" s="19">
        <f>Weekly!C24</f>
        <v>184</v>
      </c>
      <c r="D26" s="431"/>
      <c r="E26" s="179"/>
      <c r="F26" s="179"/>
      <c r="K26" s="29" t="str">
        <f>Weekly!AS24</f>
        <v>DAVE BARBER</v>
      </c>
      <c r="L26" s="19">
        <f>Weekly!AT24</f>
        <v>450</v>
      </c>
      <c r="M26" s="434"/>
      <c r="N26" s="435"/>
      <c r="O26" s="435"/>
    </row>
    <row r="27" spans="1:15" x14ac:dyDescent="0.3">
      <c r="B27" s="29" t="str">
        <f>Weekly!B25</f>
        <v>NICK NORCROSS</v>
      </c>
      <c r="C27" s="19">
        <f>Weekly!C25</f>
        <v>183</v>
      </c>
      <c r="D27" s="431"/>
      <c r="E27" s="179"/>
      <c r="F27" s="179"/>
      <c r="K27" s="29" t="str">
        <f>Weekly!AS25</f>
        <v>ED WOODSIDE</v>
      </c>
      <c r="L27" s="19">
        <f>Weekly!AT25</f>
        <v>445</v>
      </c>
      <c r="M27" s="431"/>
      <c r="N27" s="431"/>
      <c r="O27" s="431"/>
    </row>
    <row r="28" spans="1:15" x14ac:dyDescent="0.3">
      <c r="B28" s="29" t="str">
        <f>Weekly!B26</f>
        <v>DAVE CHESTERCOVE</v>
      </c>
      <c r="C28" s="19">
        <f>Weekly!C26</f>
        <v>181</v>
      </c>
      <c r="D28" s="431"/>
      <c r="E28" s="179"/>
      <c r="F28" s="179"/>
      <c r="K28" s="29" t="str">
        <f>Weekly!AS26</f>
        <v>BOB WHITCOMB</v>
      </c>
      <c r="L28" s="19">
        <f>Weekly!AT26</f>
        <v>443</v>
      </c>
      <c r="M28" s="431"/>
      <c r="N28" s="431"/>
      <c r="O28" s="431"/>
    </row>
    <row r="29" spans="1:15" x14ac:dyDescent="0.3">
      <c r="B29" s="29" t="str">
        <f>Weekly!B27</f>
        <v>ED WOODSIDE</v>
      </c>
      <c r="C29" s="19">
        <f>Weekly!C27</f>
        <v>181</v>
      </c>
      <c r="D29" s="431"/>
      <c r="E29" s="179"/>
      <c r="F29" s="179"/>
      <c r="K29" s="29" t="str">
        <f>Weekly!AS27</f>
        <v>CHRIS HARRIS</v>
      </c>
      <c r="L29" s="19">
        <f>Weekly!AT27</f>
        <v>442</v>
      </c>
      <c r="M29" s="431"/>
      <c r="N29" s="431"/>
      <c r="O29" s="431"/>
    </row>
    <row r="30" spans="1:15" x14ac:dyDescent="0.3">
      <c r="B30" s="29" t="str">
        <f>Weekly!B28</f>
        <v>KEVIN PAGINGTON</v>
      </c>
      <c r="C30" s="19">
        <f>Weekly!C28</f>
        <v>177</v>
      </c>
      <c r="D30" s="431"/>
      <c r="E30" s="179"/>
      <c r="F30" s="179"/>
      <c r="K30" s="29" t="str">
        <f>Weekly!AS28</f>
        <v>CHRIS BOISVERT</v>
      </c>
      <c r="L30" s="19">
        <f>Weekly!AT28</f>
        <v>439</v>
      </c>
      <c r="M30" s="431"/>
      <c r="N30" s="431"/>
      <c r="O30" s="431"/>
    </row>
    <row r="31" spans="1:15" x14ac:dyDescent="0.3">
      <c r="B31" s="23"/>
      <c r="C31" s="30"/>
      <c r="D31" s="431"/>
      <c r="E31" s="179"/>
      <c r="F31" s="179"/>
      <c r="K31" s="23"/>
      <c r="L31" s="30"/>
      <c r="M31" s="431"/>
      <c r="N31" s="431"/>
      <c r="O31" s="431"/>
    </row>
    <row r="32" spans="1:15" s="173" customFormat="1" x14ac:dyDescent="0.3">
      <c r="A32" s="174"/>
      <c r="B32" s="172" t="s">
        <v>51</v>
      </c>
      <c r="C32" s="178"/>
      <c r="D32" s="178"/>
      <c r="E32" s="178"/>
      <c r="F32" s="178"/>
      <c r="G32" s="174"/>
      <c r="H32" s="178"/>
      <c r="K32" s="172" t="s">
        <v>51</v>
      </c>
      <c r="L32" s="178"/>
      <c r="M32" s="178"/>
      <c r="N32" s="178"/>
      <c r="O32" s="178"/>
    </row>
    <row r="33" spans="2:15" x14ac:dyDescent="0.3">
      <c r="I33" s="21"/>
      <c r="J33" s="21"/>
      <c r="L33" s="21"/>
    </row>
    <row r="34" spans="2:15" x14ac:dyDescent="0.3">
      <c r="B34" s="31" t="str">
        <f>AwayAvgs!A2</f>
        <v>JEFF SURETTE</v>
      </c>
      <c r="C34" s="19">
        <f>AwayAvgs!AT2</f>
        <v>129</v>
      </c>
      <c r="D34" s="19">
        <f>AwayAvgs!AU2</f>
        <v>17</v>
      </c>
      <c r="E34" s="19" t="str">
        <f>AwayAvgs!AV2</f>
        <v>/</v>
      </c>
      <c r="F34" s="19">
        <f>AwayAvgs!AW2</f>
        <v>48</v>
      </c>
      <c r="K34" s="31" t="str">
        <f>AwayAvgs!A31</f>
        <v>DAN CHOUINARD</v>
      </c>
      <c r="L34" s="19">
        <f>AwayAvgs!AT31</f>
        <v>119</v>
      </c>
      <c r="M34" s="19">
        <f>AwayAvgs!AU31</f>
        <v>20</v>
      </c>
      <c r="N34" s="19" t="s">
        <v>43</v>
      </c>
      <c r="O34" s="32">
        <f>AwayAvgs!AW31</f>
        <v>33</v>
      </c>
    </row>
    <row r="35" spans="2:15" x14ac:dyDescent="0.3">
      <c r="B35" s="31" t="str">
        <f>AwayAvgs!A3</f>
        <v>BOB WHITCOMB</v>
      </c>
      <c r="C35" s="19">
        <f>AwayAvgs!AT3</f>
        <v>128</v>
      </c>
      <c r="D35" s="19">
        <f>AwayAvgs!AU3</f>
        <v>53</v>
      </c>
      <c r="E35" s="19" t="str">
        <f>AwayAvgs!AV3</f>
        <v>/</v>
      </c>
      <c r="F35" s="19">
        <f>AwayAvgs!AW3</f>
        <v>57</v>
      </c>
      <c r="K35" s="31" t="str">
        <f>AwayAvgs!A32</f>
        <v>MIKE MCGANN</v>
      </c>
      <c r="L35" s="19">
        <f>AwayAvgs!AT32</f>
        <v>119</v>
      </c>
      <c r="M35" s="19">
        <f>AwayAvgs!AU32</f>
        <v>23</v>
      </c>
      <c r="N35" s="19" t="s">
        <v>43</v>
      </c>
      <c r="O35" s="32">
        <f>AwayAvgs!AW32</f>
        <v>48</v>
      </c>
    </row>
    <row r="36" spans="2:15" x14ac:dyDescent="0.3">
      <c r="B36" s="31" t="str">
        <f>AwayAvgs!A4</f>
        <v>CHRIS SARGENT</v>
      </c>
      <c r="C36" s="19">
        <f>AwayAvgs!AT4</f>
        <v>128</v>
      </c>
      <c r="D36" s="19">
        <f>AwayAvgs!AU4</f>
        <v>10</v>
      </c>
      <c r="E36" s="19" t="str">
        <f>AwayAvgs!AV4</f>
        <v>/</v>
      </c>
      <c r="F36" s="19">
        <f>AwayAvgs!AW4</f>
        <v>57</v>
      </c>
      <c r="K36" s="31" t="str">
        <f>AwayAvgs!A33</f>
        <v>HAWK HALAS</v>
      </c>
      <c r="L36" s="19">
        <f>AwayAvgs!AT33</f>
        <v>119</v>
      </c>
      <c r="M36" s="19">
        <f>AwayAvgs!AU33</f>
        <v>25</v>
      </c>
      <c r="N36" s="19" t="s">
        <v>43</v>
      </c>
      <c r="O36" s="32">
        <f>AwayAvgs!AW33</f>
        <v>57</v>
      </c>
    </row>
    <row r="37" spans="2:15" x14ac:dyDescent="0.3">
      <c r="B37" s="31" t="str">
        <f>AwayAvgs!A5</f>
        <v>CHRIS HARRIS</v>
      </c>
      <c r="C37" s="19">
        <f>AwayAvgs!AT5</f>
        <v>126</v>
      </c>
      <c r="D37" s="19">
        <f>AwayAvgs!AU5</f>
        <v>11</v>
      </c>
      <c r="E37" s="19" t="str">
        <f>AwayAvgs!AV5</f>
        <v>/</v>
      </c>
      <c r="F37" s="19">
        <f>AwayAvgs!AW5</f>
        <v>51</v>
      </c>
      <c r="K37" s="31" t="str">
        <f>AwayAvgs!A34</f>
        <v>MATT PENKUL</v>
      </c>
      <c r="L37" s="19">
        <f>AwayAvgs!AT34</f>
        <v>119</v>
      </c>
      <c r="M37" s="19">
        <f>AwayAvgs!AU34</f>
        <v>23</v>
      </c>
      <c r="N37" s="19" t="s">
        <v>43</v>
      </c>
      <c r="O37" s="32">
        <f>AwayAvgs!AW34</f>
        <v>54</v>
      </c>
    </row>
    <row r="38" spans="2:15" x14ac:dyDescent="0.3">
      <c r="B38" s="31" t="str">
        <f>AwayAvgs!A6</f>
        <v>DAVE BARBER</v>
      </c>
      <c r="C38" s="19">
        <f>AwayAvgs!AT6</f>
        <v>125</v>
      </c>
      <c r="D38" s="19">
        <f>AwayAvgs!AU6</f>
        <v>56</v>
      </c>
      <c r="E38" s="19" t="str">
        <f>AwayAvgs!AV6</f>
        <v>/</v>
      </c>
      <c r="F38" s="19">
        <f>AwayAvgs!AW6</f>
        <v>57</v>
      </c>
      <c r="K38" s="31" t="str">
        <f>AwayAvgs!A35</f>
        <v>TONY PASTORE</v>
      </c>
      <c r="L38" s="19">
        <f>AwayAvgs!AT35</f>
        <v>119</v>
      </c>
      <c r="M38" s="19">
        <f>AwayAvgs!AU35</f>
        <v>17</v>
      </c>
      <c r="N38" s="19" t="s">
        <v>43</v>
      </c>
      <c r="O38" s="32">
        <f>AwayAvgs!AW35</f>
        <v>45</v>
      </c>
    </row>
    <row r="39" spans="2:15" x14ac:dyDescent="0.3">
      <c r="B39" s="31" t="str">
        <f>AwayAvgs!A7</f>
        <v>DAVE GODWIN</v>
      </c>
      <c r="C39" s="19">
        <f>AwayAvgs!AT7</f>
        <v>125</v>
      </c>
      <c r="D39" s="19">
        <f>AwayAvgs!AU7</f>
        <v>49</v>
      </c>
      <c r="E39" s="19" t="str">
        <f>AwayAvgs!AV7</f>
        <v>/</v>
      </c>
      <c r="F39" s="19">
        <f>AwayAvgs!AW7</f>
        <v>57</v>
      </c>
      <c r="K39" s="31" t="str">
        <f>AwayAvgs!A36</f>
        <v>ED TRINGALE</v>
      </c>
      <c r="L39" s="19">
        <f>AwayAvgs!AT36</f>
        <v>119</v>
      </c>
      <c r="M39" s="19">
        <f>AwayAvgs!AU36</f>
        <v>18</v>
      </c>
      <c r="N39" s="19" t="s">
        <v>43</v>
      </c>
      <c r="O39" s="32">
        <f>AwayAvgs!AW36</f>
        <v>57</v>
      </c>
    </row>
    <row r="40" spans="2:15" x14ac:dyDescent="0.3">
      <c r="B40" s="31" t="str">
        <f>AwayAvgs!A8</f>
        <v>SHAWN BAKER</v>
      </c>
      <c r="C40" s="19">
        <f>AwayAvgs!AT8</f>
        <v>125</v>
      </c>
      <c r="D40" s="19">
        <f>AwayAvgs!AU8</f>
        <v>28</v>
      </c>
      <c r="E40" s="19" t="str">
        <f>AwayAvgs!AV8</f>
        <v>/</v>
      </c>
      <c r="F40" s="19">
        <f>AwayAvgs!AW8</f>
        <v>57</v>
      </c>
      <c r="K40" s="31" t="str">
        <f>AwayAvgs!A37</f>
        <v>TJ DEPIETRO</v>
      </c>
      <c r="L40" s="19">
        <f>AwayAvgs!AT37</f>
        <v>119</v>
      </c>
      <c r="M40" s="19">
        <f>AwayAvgs!AU37</f>
        <v>4</v>
      </c>
      <c r="N40" s="19" t="s">
        <v>43</v>
      </c>
      <c r="O40" s="32">
        <f>AwayAvgs!AW37</f>
        <v>24</v>
      </c>
    </row>
    <row r="41" spans="2:15" x14ac:dyDescent="0.3">
      <c r="B41" s="31" t="str">
        <f>AwayAvgs!A9</f>
        <v>CHRIS SACCHETTI</v>
      </c>
      <c r="C41" s="19">
        <f>AwayAvgs!AT9</f>
        <v>124</v>
      </c>
      <c r="D41" s="19">
        <f>AwayAvgs!AU9</f>
        <v>19</v>
      </c>
      <c r="E41" s="19" t="str">
        <f>AwayAvgs!AV9</f>
        <v>/</v>
      </c>
      <c r="F41" s="19">
        <f>AwayAvgs!AW9</f>
        <v>57</v>
      </c>
      <c r="K41" s="31" t="str">
        <f>AwayAvgs!A38</f>
        <v>MARK SMITH</v>
      </c>
      <c r="L41" s="19">
        <f>AwayAvgs!AT38</f>
        <v>118</v>
      </c>
      <c r="M41" s="19">
        <f>AwayAvgs!AU38</f>
        <v>52</v>
      </c>
      <c r="N41" s="19" t="s">
        <v>43</v>
      </c>
      <c r="O41" s="32">
        <f>AwayAvgs!AW38</f>
        <v>54</v>
      </c>
    </row>
    <row r="42" spans="2:15" x14ac:dyDescent="0.3">
      <c r="B42" s="31" t="str">
        <f>AwayAvgs!A10</f>
        <v>MARK GREGORY</v>
      </c>
      <c r="C42" s="19">
        <f>AwayAvgs!AT10</f>
        <v>124</v>
      </c>
      <c r="D42" s="19">
        <f>AwayAvgs!AU10</f>
        <v>17</v>
      </c>
      <c r="E42" s="19" t="str">
        <f>AwayAvgs!AV10</f>
        <v>/</v>
      </c>
      <c r="F42" s="19">
        <f>AwayAvgs!AW10</f>
        <v>57</v>
      </c>
      <c r="K42" s="31" t="str">
        <f>AwayAvgs!A39</f>
        <v>BRANDON MARKS</v>
      </c>
      <c r="L42" s="19">
        <f>AwayAvgs!AT39</f>
        <v>118</v>
      </c>
      <c r="M42" s="19">
        <f>AwayAvgs!AU39</f>
        <v>49</v>
      </c>
      <c r="N42" s="19" t="s">
        <v>43</v>
      </c>
      <c r="O42" s="32">
        <f>AwayAvgs!AW39</f>
        <v>54</v>
      </c>
    </row>
    <row r="43" spans="2:15" x14ac:dyDescent="0.3">
      <c r="B43" s="31" t="str">
        <f>AwayAvgs!A11</f>
        <v>JOE SMITH</v>
      </c>
      <c r="C43" s="19">
        <f>AwayAvgs!AT11</f>
        <v>123</v>
      </c>
      <c r="D43" s="19">
        <f>AwayAvgs!AU11</f>
        <v>49</v>
      </c>
      <c r="E43" s="19" t="str">
        <f>AwayAvgs!AV11</f>
        <v>/</v>
      </c>
      <c r="F43" s="19">
        <f>AwayAvgs!AW11</f>
        <v>57</v>
      </c>
      <c r="K43" s="31" t="str">
        <f>AwayAvgs!A40</f>
        <v>DAN LASKO</v>
      </c>
      <c r="L43" s="19">
        <f>AwayAvgs!AT40</f>
        <v>118</v>
      </c>
      <c r="M43" s="19">
        <f>AwayAvgs!AU40</f>
        <v>38</v>
      </c>
      <c r="N43" s="19" t="s">
        <v>43</v>
      </c>
      <c r="O43" s="32">
        <f>AwayAvgs!AW40</f>
        <v>48</v>
      </c>
    </row>
    <row r="44" spans="2:15" x14ac:dyDescent="0.3">
      <c r="B44" s="31" t="str">
        <f>AwayAvgs!A12</f>
        <v>ED WOODSIDE</v>
      </c>
      <c r="C44" s="19">
        <f>AwayAvgs!AT12</f>
        <v>123</v>
      </c>
      <c r="D44" s="19">
        <f>AwayAvgs!AU12</f>
        <v>17</v>
      </c>
      <c r="E44" s="19" t="str">
        <f>AwayAvgs!AV12</f>
        <v>/</v>
      </c>
      <c r="F44" s="19">
        <f>AwayAvgs!AW12</f>
        <v>57</v>
      </c>
      <c r="K44" s="31" t="str">
        <f>AwayAvgs!A41</f>
        <v>DJ TRASK</v>
      </c>
      <c r="L44" s="19">
        <f>AwayAvgs!AT41</f>
        <v>118</v>
      </c>
      <c r="M44" s="19">
        <f>AwayAvgs!AU41</f>
        <v>22</v>
      </c>
      <c r="N44" s="19" t="s">
        <v>43</v>
      </c>
      <c r="O44" s="32">
        <f>AwayAvgs!AW41</f>
        <v>54</v>
      </c>
    </row>
    <row r="45" spans="2:15" x14ac:dyDescent="0.3">
      <c r="B45" s="31" t="str">
        <f>AwayAvgs!A13</f>
        <v>SKIP EASTERBROOKS</v>
      </c>
      <c r="C45" s="19">
        <f>AwayAvgs!AT13</f>
        <v>123</v>
      </c>
      <c r="D45" s="19">
        <f>AwayAvgs!AU13</f>
        <v>0</v>
      </c>
      <c r="E45" s="19" t="str">
        <f>AwayAvgs!AV13</f>
        <v>/</v>
      </c>
      <c r="F45" s="19">
        <f>AwayAvgs!AW13</f>
        <v>54</v>
      </c>
      <c r="K45" s="31" t="str">
        <f>AwayAvgs!A42</f>
        <v>JIMMY KEEFE</v>
      </c>
      <c r="L45" s="19">
        <f>AwayAvgs!AT42</f>
        <v>118</v>
      </c>
      <c r="M45" s="19">
        <f>AwayAvgs!AU42</f>
        <v>17</v>
      </c>
      <c r="N45" s="19" t="s">
        <v>43</v>
      </c>
      <c r="O45" s="32">
        <f>AwayAvgs!AW42</f>
        <v>57</v>
      </c>
    </row>
    <row r="46" spans="2:15" x14ac:dyDescent="0.3">
      <c r="B46" s="31" t="str">
        <f>AwayAvgs!A14</f>
        <v>CRAIG HOLBROOK</v>
      </c>
      <c r="C46" s="19">
        <f>AwayAvgs!AT14</f>
        <v>122</v>
      </c>
      <c r="D46" s="19">
        <f>AwayAvgs!AU14</f>
        <v>30</v>
      </c>
      <c r="E46" s="19" t="str">
        <f>AwayAvgs!AV14</f>
        <v>/</v>
      </c>
      <c r="F46" s="19">
        <f>AwayAvgs!AW14</f>
        <v>54</v>
      </c>
      <c r="K46" s="31" t="str">
        <f>AwayAvgs!A43</f>
        <v>MIKE MACINTOSH</v>
      </c>
      <c r="L46" s="19">
        <f>AwayAvgs!AT43</f>
        <v>118</v>
      </c>
      <c r="M46" s="19">
        <f>AwayAvgs!AU43</f>
        <v>13</v>
      </c>
      <c r="N46" s="19" t="s">
        <v>43</v>
      </c>
      <c r="O46" s="32">
        <f>AwayAvgs!AW43</f>
        <v>57</v>
      </c>
    </row>
    <row r="47" spans="2:15" x14ac:dyDescent="0.3">
      <c r="B47" s="31" t="str">
        <f>AwayAvgs!A15</f>
        <v>CHRIS BOISVERT</v>
      </c>
      <c r="C47" s="19">
        <f>AwayAvgs!AT15</f>
        <v>122</v>
      </c>
      <c r="D47" s="19">
        <f>AwayAvgs!AU15</f>
        <v>24</v>
      </c>
      <c r="E47" s="19" t="str">
        <f>AwayAvgs!AV15</f>
        <v>/</v>
      </c>
      <c r="F47" s="19">
        <f>AwayAvgs!AW15</f>
        <v>48</v>
      </c>
      <c r="K47" s="31" t="str">
        <f>AwayAvgs!A44</f>
        <v>NICK NORCROSS</v>
      </c>
      <c r="L47" s="19">
        <f>AwayAvgs!AT44</f>
        <v>118</v>
      </c>
      <c r="M47" s="19">
        <f>AwayAvgs!AU44</f>
        <v>9</v>
      </c>
      <c r="N47" s="19" t="s">
        <v>43</v>
      </c>
      <c r="O47" s="32">
        <f>AwayAvgs!AW44</f>
        <v>48</v>
      </c>
    </row>
    <row r="48" spans="2:15" x14ac:dyDescent="0.3">
      <c r="B48" s="31" t="str">
        <f>AwayAvgs!A16</f>
        <v>JIM AYOTTE</v>
      </c>
      <c r="C48" s="19">
        <f>AwayAvgs!AT16</f>
        <v>121</v>
      </c>
      <c r="D48" s="19">
        <f>AwayAvgs!AU16</f>
        <v>47</v>
      </c>
      <c r="E48" s="19" t="str">
        <f>AwayAvgs!AV16</f>
        <v>/</v>
      </c>
      <c r="F48" s="19">
        <f>AwayAvgs!AW16</f>
        <v>54</v>
      </c>
      <c r="K48" s="31" t="str">
        <f>AwayAvgs!A45</f>
        <v>SAL COGNATA</v>
      </c>
      <c r="L48" s="19">
        <f>AwayAvgs!AT45</f>
        <v>118</v>
      </c>
      <c r="M48" s="19">
        <f>AwayAvgs!AU45</f>
        <v>0</v>
      </c>
      <c r="N48" s="19" t="s">
        <v>43</v>
      </c>
      <c r="O48" s="32">
        <f>AwayAvgs!AW45</f>
        <v>51</v>
      </c>
    </row>
    <row r="49" spans="2:15" x14ac:dyDescent="0.3">
      <c r="B49" s="31" t="str">
        <f>AwayAvgs!A17</f>
        <v>MARK STRANGIO</v>
      </c>
      <c r="C49" s="19">
        <f>AwayAvgs!AT17</f>
        <v>121</v>
      </c>
      <c r="D49" s="19">
        <f>AwayAvgs!AU17</f>
        <v>41</v>
      </c>
      <c r="E49" s="19" t="str">
        <f>AwayAvgs!AV17</f>
        <v>/</v>
      </c>
      <c r="F49" s="19">
        <f>AwayAvgs!AW17</f>
        <v>57</v>
      </c>
      <c r="K49" s="31" t="str">
        <f>AwayAvgs!A46</f>
        <v>KRIS WINIARZ</v>
      </c>
      <c r="L49" s="19">
        <f>AwayAvgs!AT46</f>
        <v>117</v>
      </c>
      <c r="M49" s="19">
        <f>AwayAvgs!AU46</f>
        <v>54</v>
      </c>
      <c r="N49" s="19" t="s">
        <v>43</v>
      </c>
      <c r="O49" s="32">
        <f>AwayAvgs!AW46</f>
        <v>57</v>
      </c>
    </row>
    <row r="50" spans="2:15" x14ac:dyDescent="0.3">
      <c r="B50" s="31" t="str">
        <f>AwayAvgs!A18</f>
        <v>DAN GAUTHIER</v>
      </c>
      <c r="C50" s="19">
        <f>AwayAvgs!AT18</f>
        <v>121</v>
      </c>
      <c r="D50" s="19">
        <f>AwayAvgs!AU18</f>
        <v>26</v>
      </c>
      <c r="E50" s="19" t="str">
        <f>AwayAvgs!AV18</f>
        <v>/</v>
      </c>
      <c r="F50" s="19">
        <f>AwayAvgs!AW18</f>
        <v>51</v>
      </c>
      <c r="K50" s="31" t="str">
        <f>AwayAvgs!A47</f>
        <v>ERIC PELLETIER</v>
      </c>
      <c r="L50" s="19">
        <f>AwayAvgs!AT47</f>
        <v>117</v>
      </c>
      <c r="M50" s="19">
        <f>AwayAvgs!AU47</f>
        <v>52</v>
      </c>
      <c r="N50" s="19" t="s">
        <v>43</v>
      </c>
      <c r="O50" s="32">
        <f>AwayAvgs!AW47</f>
        <v>57</v>
      </c>
    </row>
    <row r="51" spans="2:15" x14ac:dyDescent="0.3">
      <c r="B51" s="31" t="str">
        <f>AwayAvgs!A19</f>
        <v>MIKE MORGAN</v>
      </c>
      <c r="C51" s="19">
        <f>AwayAvgs!AT19</f>
        <v>121</v>
      </c>
      <c r="D51" s="19">
        <f>AwayAvgs!AU19</f>
        <v>19</v>
      </c>
      <c r="E51" s="19" t="str">
        <f>AwayAvgs!AV19</f>
        <v>/</v>
      </c>
      <c r="F51" s="19">
        <f>AwayAvgs!AW19</f>
        <v>57</v>
      </c>
      <c r="K51" s="31" t="str">
        <f>AwayAvgs!A48</f>
        <v>STEVE LACH</v>
      </c>
      <c r="L51" s="19">
        <f>AwayAvgs!AT48</f>
        <v>117</v>
      </c>
      <c r="M51" s="19">
        <f>AwayAvgs!AU48</f>
        <v>40</v>
      </c>
      <c r="N51" s="19" t="s">
        <v>43</v>
      </c>
      <c r="O51" s="32">
        <f>AwayAvgs!AW48</f>
        <v>48</v>
      </c>
    </row>
    <row r="52" spans="2:15" x14ac:dyDescent="0.3">
      <c r="B52" s="31" t="str">
        <f>AwayAvgs!A20</f>
        <v>PETER PEREIRA</v>
      </c>
      <c r="C52" s="19">
        <f>AwayAvgs!AT20</f>
        <v>121</v>
      </c>
      <c r="D52" s="19">
        <f>AwayAvgs!AU20</f>
        <v>10</v>
      </c>
      <c r="E52" s="19" t="str">
        <f>AwayAvgs!AV20</f>
        <v>/</v>
      </c>
      <c r="F52" s="19">
        <f>AwayAvgs!AW20</f>
        <v>54</v>
      </c>
      <c r="K52" s="31" t="str">
        <f>AwayAvgs!A49</f>
        <v>JOHN STARNER</v>
      </c>
      <c r="L52" s="19">
        <f>AwayAvgs!AT49</f>
        <v>117</v>
      </c>
      <c r="M52" s="19">
        <f>AwayAvgs!AU49</f>
        <v>38</v>
      </c>
      <c r="N52" s="19" t="s">
        <v>43</v>
      </c>
      <c r="O52" s="32">
        <f>AwayAvgs!AW49</f>
        <v>57</v>
      </c>
    </row>
    <row r="53" spans="2:15" x14ac:dyDescent="0.3">
      <c r="B53" s="31" t="str">
        <f>AwayAvgs!A21</f>
        <v>JOHN ZAPPI</v>
      </c>
      <c r="C53" s="19">
        <f>AwayAvgs!AT21</f>
        <v>121</v>
      </c>
      <c r="D53" s="19">
        <f>AwayAvgs!AU21</f>
        <v>7</v>
      </c>
      <c r="E53" s="19" t="str">
        <f>AwayAvgs!AV21</f>
        <v>/</v>
      </c>
      <c r="F53" s="19">
        <f>AwayAvgs!AW21</f>
        <v>42</v>
      </c>
      <c r="K53" s="31" t="str">
        <f>AwayAvgs!A50</f>
        <v>KEITH BEAUPRE</v>
      </c>
      <c r="L53" s="19">
        <f>AwayAvgs!AT50</f>
        <v>117</v>
      </c>
      <c r="M53" s="19">
        <f>AwayAvgs!AU50</f>
        <v>33</v>
      </c>
      <c r="N53" s="19" t="s">
        <v>43</v>
      </c>
      <c r="O53" s="32">
        <f>AwayAvgs!AW50</f>
        <v>51</v>
      </c>
    </row>
    <row r="54" spans="2:15" x14ac:dyDescent="0.3">
      <c r="B54" s="31" t="str">
        <f>AwayAvgs!A22</f>
        <v>RAY DOW</v>
      </c>
      <c r="C54" s="19">
        <f>AwayAvgs!AT22</f>
        <v>121</v>
      </c>
      <c r="D54" s="19">
        <f>AwayAvgs!AU22</f>
        <v>2</v>
      </c>
      <c r="E54" s="19" t="str">
        <f>AwayAvgs!AV22</f>
        <v>/</v>
      </c>
      <c r="F54" s="19">
        <f>AwayAvgs!AW22</f>
        <v>27</v>
      </c>
      <c r="K54" s="31" t="str">
        <f>AwayAvgs!A51</f>
        <v>DAVE MALLAHAN</v>
      </c>
      <c r="L54" s="19">
        <f>AwayAvgs!AT51</f>
        <v>116</v>
      </c>
      <c r="M54" s="19">
        <f>AwayAvgs!AU51</f>
        <v>37</v>
      </c>
      <c r="N54" s="19" t="s">
        <v>43</v>
      </c>
      <c r="O54" s="32">
        <f>AwayAvgs!AW51</f>
        <v>51</v>
      </c>
    </row>
    <row r="55" spans="2:15" x14ac:dyDescent="0.3">
      <c r="B55" s="31" t="str">
        <f>AwayAvgs!A23</f>
        <v>DAVE RICHARDS</v>
      </c>
      <c r="C55" s="19">
        <f>AwayAvgs!AT23</f>
        <v>121</v>
      </c>
      <c r="D55" s="19">
        <f>AwayAvgs!AU23</f>
        <v>0</v>
      </c>
      <c r="E55" s="19" t="str">
        <f>AwayAvgs!AV23</f>
        <v>/</v>
      </c>
      <c r="F55" s="19">
        <f>AwayAvgs!AW23</f>
        <v>51</v>
      </c>
      <c r="K55" s="31" t="str">
        <f>AwayAvgs!A52</f>
        <v>MIKE CUCCIA</v>
      </c>
      <c r="L55" s="19">
        <f>AwayAvgs!AT52</f>
        <v>116</v>
      </c>
      <c r="M55" s="19">
        <f>AwayAvgs!AU52</f>
        <v>23</v>
      </c>
      <c r="N55" s="19" t="s">
        <v>43</v>
      </c>
      <c r="O55" s="32">
        <f>AwayAvgs!AW52</f>
        <v>57</v>
      </c>
    </row>
    <row r="56" spans="2:15" x14ac:dyDescent="0.3">
      <c r="B56" s="31" t="str">
        <f>AwayAvgs!A24</f>
        <v>PETER CRAWFORD</v>
      </c>
      <c r="C56" s="19">
        <f>AwayAvgs!AT24</f>
        <v>120</v>
      </c>
      <c r="D56" s="19">
        <f>AwayAvgs!AU24</f>
        <v>43</v>
      </c>
      <c r="E56" s="19" t="str">
        <f>AwayAvgs!AV24</f>
        <v>/</v>
      </c>
      <c r="F56" s="19">
        <f>AwayAvgs!AW24</f>
        <v>50</v>
      </c>
      <c r="K56" s="31" t="str">
        <f>AwayAvgs!A53</f>
        <v>JAY SHINER</v>
      </c>
      <c r="L56" s="19">
        <f>AwayAvgs!AT53</f>
        <v>116</v>
      </c>
      <c r="M56" s="19">
        <f>AwayAvgs!AU53</f>
        <v>3</v>
      </c>
      <c r="N56" s="19" t="s">
        <v>43</v>
      </c>
      <c r="O56" s="32">
        <f>AwayAvgs!AW53</f>
        <v>54</v>
      </c>
    </row>
    <row r="57" spans="2:15" x14ac:dyDescent="0.3">
      <c r="B57" s="31" t="str">
        <f>AwayAvgs!A25</f>
        <v>CHRIS CAPOZZI</v>
      </c>
      <c r="C57" s="19">
        <f>AwayAvgs!AT25</f>
        <v>120</v>
      </c>
      <c r="D57" s="19">
        <f>AwayAvgs!AU25</f>
        <v>49</v>
      </c>
      <c r="E57" s="19" t="str">
        <f>AwayAvgs!AV25</f>
        <v>/</v>
      </c>
      <c r="F57" s="19">
        <f>AwayAvgs!AW25</f>
        <v>57</v>
      </c>
      <c r="G57" s="432"/>
      <c r="K57" s="31" t="str">
        <f>AwayAvgs!A54</f>
        <v>RYAN LEHR</v>
      </c>
      <c r="L57" s="19">
        <f>AwayAvgs!AT54</f>
        <v>116</v>
      </c>
      <c r="M57" s="19">
        <f>AwayAvgs!AU54</f>
        <v>1</v>
      </c>
      <c r="N57" s="19" t="s">
        <v>43</v>
      </c>
      <c r="O57" s="32">
        <f>AwayAvgs!AW54</f>
        <v>51</v>
      </c>
    </row>
    <row r="58" spans="2:15" x14ac:dyDescent="0.3">
      <c r="B58" s="31" t="str">
        <f>AwayAvgs!A26</f>
        <v>MARK RICCI</v>
      </c>
      <c r="C58" s="19">
        <f>AwayAvgs!AT26</f>
        <v>120</v>
      </c>
      <c r="D58" s="19">
        <f>AwayAvgs!AU26</f>
        <v>46</v>
      </c>
      <c r="E58" s="19" t="str">
        <f>AwayAvgs!AV26</f>
        <v>/</v>
      </c>
      <c r="F58" s="19">
        <f>AwayAvgs!AW26</f>
        <v>54</v>
      </c>
      <c r="G58" s="432"/>
      <c r="K58" s="31" t="str">
        <f>AwayAvgs!A55</f>
        <v>RICH LIMONE</v>
      </c>
      <c r="L58" s="19">
        <f>AwayAvgs!AT55</f>
        <v>114</v>
      </c>
      <c r="M58" s="19">
        <f>AwayAvgs!AU55</f>
        <v>47</v>
      </c>
      <c r="N58" s="19" t="s">
        <v>43</v>
      </c>
      <c r="O58" s="32">
        <f>AwayAvgs!AW55</f>
        <v>54</v>
      </c>
    </row>
    <row r="59" spans="2:15" x14ac:dyDescent="0.3">
      <c r="B59" s="31" t="str">
        <f>AwayAvgs!A27</f>
        <v>DEREK LEFFLER</v>
      </c>
      <c r="C59" s="19">
        <f>AwayAvgs!AT27</f>
        <v>120</v>
      </c>
      <c r="D59" s="19">
        <f>AwayAvgs!AU27</f>
        <v>28</v>
      </c>
      <c r="E59" s="19" t="str">
        <f>AwayAvgs!AV27</f>
        <v>/</v>
      </c>
      <c r="F59" s="19">
        <f>AwayAvgs!AW27</f>
        <v>48</v>
      </c>
      <c r="G59" s="432"/>
      <c r="K59" s="31" t="str">
        <f>AwayAvgs!A56</f>
        <v>LARRY DOUCETTE</v>
      </c>
      <c r="L59" s="19">
        <f>AwayAvgs!AT56</f>
        <v>114</v>
      </c>
      <c r="M59" s="19">
        <f>AwayAvgs!AU56</f>
        <v>40</v>
      </c>
      <c r="N59" s="19" t="s">
        <v>43</v>
      </c>
      <c r="O59" s="32">
        <f>AwayAvgs!AW56</f>
        <v>54</v>
      </c>
    </row>
    <row r="60" spans="2:15" x14ac:dyDescent="0.3">
      <c r="B60" s="31" t="str">
        <f>AwayAvgs!A28</f>
        <v>SHAWN MCKINLEY</v>
      </c>
      <c r="C60" s="19">
        <f>AwayAvgs!AT28</f>
        <v>120</v>
      </c>
      <c r="D60" s="19">
        <f>AwayAvgs!AU28</f>
        <v>28</v>
      </c>
      <c r="E60" s="19" t="str">
        <f>AwayAvgs!AV28</f>
        <v>/</v>
      </c>
      <c r="F60" s="19">
        <f>AwayAvgs!AW28</f>
        <v>54</v>
      </c>
      <c r="G60" s="432"/>
      <c r="K60" s="31" t="str">
        <f>AwayAvgs!A57</f>
        <v>JUSTIN SCALI</v>
      </c>
      <c r="L60" s="19">
        <f>AwayAvgs!AT57</f>
        <v>114</v>
      </c>
      <c r="M60" s="19">
        <f>AwayAvgs!AU57</f>
        <v>38</v>
      </c>
      <c r="N60" s="19" t="s">
        <v>43</v>
      </c>
      <c r="O60" s="32">
        <f>AwayAvgs!AW57</f>
        <v>57</v>
      </c>
    </row>
    <row r="61" spans="2:15" x14ac:dyDescent="0.3">
      <c r="B61" s="31" t="str">
        <f>AwayAvgs!A29</f>
        <v>KEVIN PAGINGTON</v>
      </c>
      <c r="C61" s="19">
        <f>AwayAvgs!AT29</f>
        <v>120</v>
      </c>
      <c r="D61" s="19">
        <f>AwayAvgs!AU29</f>
        <v>22</v>
      </c>
      <c r="E61" s="19" t="str">
        <f>AwayAvgs!AV29</f>
        <v>/</v>
      </c>
      <c r="F61" s="19">
        <f>AwayAvgs!AW29</f>
        <v>57</v>
      </c>
      <c r="K61" s="31" t="str">
        <f>AwayAvgs!A58</f>
        <v>MIKE REGAL</v>
      </c>
      <c r="L61" s="19">
        <f>AwayAvgs!AT58</f>
        <v>114</v>
      </c>
      <c r="M61" s="19">
        <f>AwayAvgs!AU58</f>
        <v>17</v>
      </c>
      <c r="N61" s="19" t="s">
        <v>43</v>
      </c>
      <c r="O61" s="32">
        <f>AwayAvgs!AW58</f>
        <v>51</v>
      </c>
    </row>
    <row r="62" spans="2:15" ht="17.25" customHeight="1" x14ac:dyDescent="0.3">
      <c r="B62" s="31" t="str">
        <f>AwayAvgs!A30</f>
        <v>DAVE DUPUIS</v>
      </c>
      <c r="C62" s="19">
        <f>AwayAvgs!AT30</f>
        <v>120</v>
      </c>
      <c r="D62" s="19">
        <f>AwayAvgs!AU30</f>
        <v>12</v>
      </c>
      <c r="E62" s="19" t="str">
        <f>AwayAvgs!AV30</f>
        <v>/</v>
      </c>
      <c r="F62" s="19">
        <f>AwayAvgs!AW30</f>
        <v>57</v>
      </c>
      <c r="H62" s="181"/>
      <c r="I62" s="23"/>
      <c r="K62" s="31" t="str">
        <f>AwayAvgs!A59</f>
        <v>BRIAN ALLARD</v>
      </c>
      <c r="L62" s="19">
        <f>AwayAvgs!AT59</f>
        <v>114</v>
      </c>
      <c r="M62" s="19">
        <f>AwayAvgs!AU59</f>
        <v>17</v>
      </c>
      <c r="N62" s="19" t="s">
        <v>43</v>
      </c>
      <c r="O62" s="32">
        <f>AwayAvgs!AW59</f>
        <v>51</v>
      </c>
    </row>
    <row r="63" spans="2:15" x14ac:dyDescent="0.3">
      <c r="H63" s="181"/>
      <c r="I63" s="23"/>
      <c r="K63" s="31" t="str">
        <f>AwayAvgs!A60</f>
        <v>NORM PELLETIER</v>
      </c>
      <c r="L63" s="19">
        <f>AwayAvgs!AT60</f>
        <v>114</v>
      </c>
      <c r="M63" s="19">
        <f>AwayAvgs!AU60</f>
        <v>16</v>
      </c>
      <c r="N63" s="19" t="s">
        <v>43</v>
      </c>
      <c r="O63" s="32">
        <f>AwayAvgs!AW60</f>
        <v>51</v>
      </c>
    </row>
    <row r="64" spans="2:15" ht="17.25" customHeight="1" x14ac:dyDescent="0.3">
      <c r="H64" s="181"/>
      <c r="K64" s="31" t="str">
        <f>AwayAvgs!A61</f>
        <v>DENNIS NUZZO</v>
      </c>
      <c r="L64" s="19">
        <f>AwayAvgs!AT61</f>
        <v>114</v>
      </c>
      <c r="M64" s="19">
        <f>AwayAvgs!AU61</f>
        <v>14</v>
      </c>
      <c r="N64" s="19" t="s">
        <v>43</v>
      </c>
      <c r="O64" s="32">
        <f>AwayAvgs!AW61</f>
        <v>48</v>
      </c>
    </row>
    <row r="65" spans="8:15" x14ac:dyDescent="0.3">
      <c r="H65" s="181"/>
      <c r="K65" s="31" t="str">
        <f>AwayAvgs!A62</f>
        <v>ARTY GENDREAU</v>
      </c>
      <c r="L65" s="19">
        <f>AwayAvgs!AT62</f>
        <v>113</v>
      </c>
      <c r="M65" s="19">
        <f>AwayAvgs!AU62</f>
        <v>41</v>
      </c>
      <c r="N65" s="19" t="s">
        <v>43</v>
      </c>
      <c r="O65" s="32">
        <f>AwayAvgs!AW62</f>
        <v>45</v>
      </c>
    </row>
    <row r="66" spans="8:15" x14ac:dyDescent="0.3">
      <c r="K66" s="31" t="str">
        <f>AwayAvgs!A63</f>
        <v>BRIAN FOURNIER</v>
      </c>
      <c r="L66" s="19">
        <f>AwayAvgs!AT63</f>
        <v>113</v>
      </c>
      <c r="M66" s="19">
        <f>AwayAvgs!AU63</f>
        <v>32</v>
      </c>
      <c r="N66" s="19" t="s">
        <v>43</v>
      </c>
      <c r="O66" s="32">
        <f>AwayAvgs!AW63</f>
        <v>57</v>
      </c>
    </row>
    <row r="67" spans="8:15" x14ac:dyDescent="0.3">
      <c r="K67" s="31" t="str">
        <f>AwayAvgs!A64</f>
        <v>RICH MORAN</v>
      </c>
      <c r="L67" s="19">
        <f>AwayAvgs!AT64</f>
        <v>113</v>
      </c>
      <c r="M67" s="19">
        <f>AwayAvgs!AU64</f>
        <v>22</v>
      </c>
      <c r="N67" s="19" t="s">
        <v>43</v>
      </c>
      <c r="O67" s="32">
        <f>AwayAvgs!AW64</f>
        <v>48</v>
      </c>
    </row>
    <row r="68" spans="8:15" x14ac:dyDescent="0.3">
      <c r="K68" s="31" t="str">
        <f>AwayAvgs!A65</f>
        <v>PAUL PIGGOT</v>
      </c>
      <c r="L68" s="19">
        <f>AwayAvgs!AT65</f>
        <v>113</v>
      </c>
      <c r="M68" s="19">
        <f>AwayAvgs!AU65</f>
        <v>21</v>
      </c>
      <c r="N68" s="19" t="s">
        <v>43</v>
      </c>
      <c r="O68" s="32">
        <f>AwayAvgs!AW65</f>
        <v>57</v>
      </c>
    </row>
    <row r="69" spans="8:15" x14ac:dyDescent="0.3">
      <c r="K69" s="31" t="str">
        <f>AwayAvgs!A66</f>
        <v>JEFF WALSH</v>
      </c>
      <c r="L69" s="19">
        <f>AwayAvgs!AT66</f>
        <v>111</v>
      </c>
      <c r="M69" s="19">
        <f>AwayAvgs!AU66</f>
        <v>55</v>
      </c>
      <c r="N69" s="19" t="s">
        <v>43</v>
      </c>
      <c r="O69" s="32">
        <f>AwayAvgs!AW66</f>
        <v>57</v>
      </c>
    </row>
    <row r="70" spans="8:15" x14ac:dyDescent="0.3">
      <c r="K70" s="31" t="str">
        <f>AwayAvgs!A67</f>
        <v>CHRIS POWERS</v>
      </c>
      <c r="L70" s="19">
        <f>AwayAvgs!AT67</f>
        <v>111</v>
      </c>
      <c r="M70" s="19">
        <f>AwayAvgs!AU67</f>
        <v>16</v>
      </c>
      <c r="N70" s="19" t="s">
        <v>43</v>
      </c>
      <c r="O70" s="32">
        <f>AwayAvgs!AW67</f>
        <v>48</v>
      </c>
    </row>
    <row r="71" spans="8:15" x14ac:dyDescent="0.3">
      <c r="K71" s="31" t="str">
        <f>AwayAvgs!A68</f>
        <v>GENE GALLAGHER</v>
      </c>
      <c r="L71" s="19">
        <f>AwayAvgs!AT68</f>
        <v>108</v>
      </c>
      <c r="M71" s="19">
        <f>AwayAvgs!AU68</f>
        <v>1</v>
      </c>
      <c r="N71" s="19" t="s">
        <v>43</v>
      </c>
      <c r="O71" s="32">
        <f>AwayAvgs!AW68</f>
        <v>51</v>
      </c>
    </row>
    <row r="72" spans="8:15" x14ac:dyDescent="0.3">
      <c r="K72" s="31" t="str">
        <f>AwayAvgs!A69</f>
        <v>BOB BROWN</v>
      </c>
      <c r="L72" s="19">
        <f>AwayAvgs!AT69</f>
        <v>101</v>
      </c>
      <c r="M72" s="19">
        <f>AwayAvgs!AU69</f>
        <v>19</v>
      </c>
      <c r="N72" s="19" t="s">
        <v>43</v>
      </c>
      <c r="O72" s="32">
        <f>AwayAvgs!AW69</f>
        <v>38</v>
      </c>
    </row>
  </sheetData>
  <mergeCells count="5">
    <mergeCell ref="B2:F2"/>
    <mergeCell ref="M26:O26"/>
    <mergeCell ref="D18:J19"/>
    <mergeCell ref="M3:O6"/>
    <mergeCell ref="M7:O14"/>
  </mergeCells>
  <phoneticPr fontId="53" type="noConversion"/>
  <printOptions horizontalCentered="1"/>
  <pageMargins left="0.45" right="0.19" top="0.57999999999999996" bottom="0.33" header="0.3" footer="0.23"/>
  <pageSetup scale="59" orientation="portrait" r:id="rId1"/>
  <headerFooter>
    <oddHeader xml:space="preserve">&amp;C&amp;"Segoe UI,Bold"&amp;14Massachusetts Men's Pro League&amp;12
&amp;"Segoe UI,Regular" April 12,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209</v>
      </c>
      <c r="B1" s="199"/>
      <c r="C1" s="199"/>
      <c r="D1" s="199"/>
      <c r="E1" s="200"/>
      <c r="F1" s="201"/>
      <c r="G1" s="198" t="s">
        <v>206</v>
      </c>
      <c r="H1" s="202"/>
      <c r="I1" s="202"/>
      <c r="J1" s="202"/>
      <c r="K1" s="200"/>
    </row>
    <row r="2" spans="1:11" s="158" customFormat="1" ht="18" customHeight="1" x14ac:dyDescent="0.2">
      <c r="A2" s="155" t="s">
        <v>387</v>
      </c>
      <c r="B2" s="156">
        <v>131</v>
      </c>
      <c r="C2" s="156">
        <v>141</v>
      </c>
      <c r="D2" s="156">
        <v>105</v>
      </c>
      <c r="E2" s="164">
        <f t="shared" ref="E2:E7" si="0">SUM(B2:D2)</f>
        <v>377</v>
      </c>
      <c r="F2" s="157"/>
      <c r="G2" s="155" t="s">
        <v>523</v>
      </c>
      <c r="H2" s="156">
        <v>119</v>
      </c>
      <c r="I2" s="156">
        <v>120</v>
      </c>
      <c r="J2" s="156">
        <v>128</v>
      </c>
      <c r="K2" s="161">
        <f t="shared" ref="K2:K7" si="1">SUM(H2:J2)</f>
        <v>367</v>
      </c>
    </row>
    <row r="3" spans="1:11" s="158" customFormat="1" ht="18" customHeight="1" x14ac:dyDescent="0.2">
      <c r="A3" s="155" t="s">
        <v>386</v>
      </c>
      <c r="B3" s="156">
        <v>110</v>
      </c>
      <c r="C3" s="156">
        <v>146</v>
      </c>
      <c r="D3" s="156">
        <v>109</v>
      </c>
      <c r="E3" s="164">
        <f t="shared" si="0"/>
        <v>365</v>
      </c>
      <c r="F3" s="157"/>
      <c r="G3" s="155" t="s">
        <v>431</v>
      </c>
      <c r="H3" s="156">
        <v>123</v>
      </c>
      <c r="I3" s="156">
        <v>117</v>
      </c>
      <c r="J3" s="156">
        <v>146</v>
      </c>
      <c r="K3" s="161">
        <f t="shared" si="1"/>
        <v>386</v>
      </c>
    </row>
    <row r="4" spans="1:11" s="158" customFormat="1" ht="18" customHeight="1" x14ac:dyDescent="0.2">
      <c r="A4" s="155" t="s">
        <v>389</v>
      </c>
      <c r="B4" s="156">
        <v>132</v>
      </c>
      <c r="C4" s="156">
        <v>132</v>
      </c>
      <c r="D4" s="156">
        <v>133</v>
      </c>
      <c r="E4" s="164">
        <f t="shared" si="0"/>
        <v>397</v>
      </c>
      <c r="F4" s="157"/>
      <c r="G4" s="155" t="s">
        <v>430</v>
      </c>
      <c r="H4" s="156">
        <v>106</v>
      </c>
      <c r="I4" s="156">
        <v>130</v>
      </c>
      <c r="J4" s="156">
        <v>122</v>
      </c>
      <c r="K4" s="161">
        <f t="shared" si="1"/>
        <v>358</v>
      </c>
    </row>
    <row r="5" spans="1:11" s="158" customFormat="1" ht="18" customHeight="1" x14ac:dyDescent="0.2">
      <c r="A5" s="155" t="s">
        <v>385</v>
      </c>
      <c r="B5" s="156">
        <v>124</v>
      </c>
      <c r="C5" s="156">
        <v>114</v>
      </c>
      <c r="D5" s="156">
        <v>121</v>
      </c>
      <c r="E5" s="164">
        <f t="shared" si="0"/>
        <v>359</v>
      </c>
      <c r="F5" s="157"/>
      <c r="G5" s="155" t="s">
        <v>453</v>
      </c>
      <c r="H5" s="156">
        <v>152</v>
      </c>
      <c r="I5" s="156">
        <v>138</v>
      </c>
      <c r="J5" s="156">
        <v>125</v>
      </c>
      <c r="K5" s="161">
        <f t="shared" si="1"/>
        <v>415</v>
      </c>
    </row>
    <row r="6" spans="1:11" s="158" customFormat="1" ht="18" customHeight="1" x14ac:dyDescent="0.2">
      <c r="A6" s="155" t="s">
        <v>388</v>
      </c>
      <c r="B6" s="156">
        <v>139</v>
      </c>
      <c r="C6" s="156">
        <v>123</v>
      </c>
      <c r="D6" s="156">
        <v>153</v>
      </c>
      <c r="E6" s="164">
        <f t="shared" si="0"/>
        <v>415</v>
      </c>
      <c r="F6" s="157"/>
      <c r="G6" s="155" t="s">
        <v>432</v>
      </c>
      <c r="H6" s="156">
        <v>117</v>
      </c>
      <c r="I6" s="156">
        <v>121</v>
      </c>
      <c r="J6" s="156">
        <v>105</v>
      </c>
      <c r="K6" s="161">
        <f t="shared" si="1"/>
        <v>343</v>
      </c>
    </row>
    <row r="7" spans="1:11" s="163" customFormat="1" ht="18" customHeight="1" x14ac:dyDescent="0.2">
      <c r="A7" s="159" t="s">
        <v>378</v>
      </c>
      <c r="B7" s="206">
        <f>SUM(B2:B6)</f>
        <v>636</v>
      </c>
      <c r="C7" s="206">
        <f>SUM(C2:C6)</f>
        <v>656</v>
      </c>
      <c r="D7" s="160">
        <f>SUM(D2:D6)</f>
        <v>621</v>
      </c>
      <c r="E7" s="205">
        <f t="shared" si="0"/>
        <v>1913</v>
      </c>
      <c r="F7" s="162"/>
      <c r="G7" s="159" t="s">
        <v>379</v>
      </c>
      <c r="H7" s="161">
        <f>SUM(H2:H6)</f>
        <v>617</v>
      </c>
      <c r="I7" s="161">
        <f>SUM(I2:I6)</f>
        <v>626</v>
      </c>
      <c r="J7" s="205">
        <f>SUM(J2:J6)</f>
        <v>626</v>
      </c>
      <c r="K7" s="161">
        <f t="shared" si="1"/>
        <v>1869</v>
      </c>
    </row>
    <row r="8" spans="1:11" s="203" customFormat="1" ht="18" customHeight="1" x14ac:dyDescent="0.4">
      <c r="A8" s="198" t="s">
        <v>230</v>
      </c>
      <c r="B8" s="199"/>
      <c r="C8" s="199"/>
      <c r="D8" s="199"/>
      <c r="E8" s="200"/>
      <c r="F8" s="201"/>
      <c r="G8" s="198" t="s">
        <v>201</v>
      </c>
      <c r="H8" s="202"/>
      <c r="I8" s="202"/>
      <c r="J8" s="202"/>
      <c r="K8" s="200"/>
    </row>
    <row r="9" spans="1:11" s="158" customFormat="1" ht="18" customHeight="1" x14ac:dyDescent="0.2">
      <c r="A9" s="155" t="s">
        <v>448</v>
      </c>
      <c r="B9" s="156">
        <v>98</v>
      </c>
      <c r="C9" s="156">
        <v>117</v>
      </c>
      <c r="D9" s="156">
        <v>108</v>
      </c>
      <c r="E9" s="164">
        <f t="shared" ref="E9:E14" si="2">SUM(B9:D9)</f>
        <v>323</v>
      </c>
      <c r="F9" s="157"/>
      <c r="G9" s="155" t="s">
        <v>395</v>
      </c>
      <c r="H9" s="156">
        <v>127</v>
      </c>
      <c r="I9" s="156">
        <v>112</v>
      </c>
      <c r="J9" s="156">
        <v>136</v>
      </c>
      <c r="K9" s="161">
        <f t="shared" ref="K9:K14" si="3">SUM(H9:J9)</f>
        <v>375</v>
      </c>
    </row>
    <row r="10" spans="1:11" s="158" customFormat="1" ht="18" customHeight="1" x14ac:dyDescent="0.2">
      <c r="A10" s="155" t="s">
        <v>384</v>
      </c>
      <c r="B10" s="156">
        <v>142</v>
      </c>
      <c r="C10" s="156">
        <v>126</v>
      </c>
      <c r="D10" s="156">
        <v>157</v>
      </c>
      <c r="E10" s="164">
        <f t="shared" si="2"/>
        <v>425</v>
      </c>
      <c r="F10" s="157"/>
      <c r="G10" s="155" t="s">
        <v>396</v>
      </c>
      <c r="H10" s="156">
        <v>118</v>
      </c>
      <c r="I10" s="156">
        <v>110</v>
      </c>
      <c r="J10" s="156">
        <v>150</v>
      </c>
      <c r="K10" s="161">
        <f t="shared" si="3"/>
        <v>378</v>
      </c>
    </row>
    <row r="11" spans="1:11" s="158" customFormat="1" ht="18" customHeight="1" x14ac:dyDescent="0.2">
      <c r="A11" s="155" t="s">
        <v>381</v>
      </c>
      <c r="B11" s="156">
        <v>96</v>
      </c>
      <c r="C11" s="156">
        <v>118</v>
      </c>
      <c r="D11" s="156">
        <v>115</v>
      </c>
      <c r="E11" s="164">
        <f t="shared" si="2"/>
        <v>329</v>
      </c>
      <c r="F11" s="157"/>
      <c r="G11" s="155" t="s">
        <v>460</v>
      </c>
      <c r="H11" s="156">
        <v>125</v>
      </c>
      <c r="I11" s="156">
        <v>111</v>
      </c>
      <c r="J11" s="156">
        <v>116</v>
      </c>
      <c r="K11" s="161">
        <f t="shared" si="3"/>
        <v>352</v>
      </c>
    </row>
    <row r="12" spans="1:11" s="158" customFormat="1" ht="18" customHeight="1" x14ac:dyDescent="0.2">
      <c r="A12" s="155" t="s">
        <v>383</v>
      </c>
      <c r="B12" s="156">
        <v>101</v>
      </c>
      <c r="C12" s="156">
        <v>102</v>
      </c>
      <c r="D12" s="156">
        <v>123</v>
      </c>
      <c r="E12" s="164">
        <f t="shared" si="2"/>
        <v>326</v>
      </c>
      <c r="F12" s="157"/>
      <c r="G12" s="155" t="s">
        <v>398</v>
      </c>
      <c r="H12" s="156">
        <v>135</v>
      </c>
      <c r="I12" s="156">
        <v>110</v>
      </c>
      <c r="J12" s="156">
        <v>120</v>
      </c>
      <c r="K12" s="161">
        <f t="shared" si="3"/>
        <v>365</v>
      </c>
    </row>
    <row r="13" spans="1:11" s="158" customFormat="1" ht="18" customHeight="1" x14ac:dyDescent="0.2">
      <c r="A13" s="155" t="s">
        <v>382</v>
      </c>
      <c r="B13" s="156">
        <v>119</v>
      </c>
      <c r="C13" s="156">
        <v>124</v>
      </c>
      <c r="D13" s="156">
        <v>122</v>
      </c>
      <c r="E13" s="164">
        <f t="shared" si="2"/>
        <v>365</v>
      </c>
      <c r="F13" s="157"/>
      <c r="G13" s="155" t="s">
        <v>399</v>
      </c>
      <c r="H13" s="156">
        <v>103</v>
      </c>
      <c r="I13" s="156">
        <v>131</v>
      </c>
      <c r="J13" s="156">
        <v>120</v>
      </c>
      <c r="K13" s="161">
        <f t="shared" si="3"/>
        <v>354</v>
      </c>
    </row>
    <row r="14" spans="1:11" s="163" customFormat="1" ht="18" customHeight="1" x14ac:dyDescent="0.2">
      <c r="A14" s="159" t="s">
        <v>379</v>
      </c>
      <c r="B14" s="160">
        <f>SUM(B9:B13)</f>
        <v>556</v>
      </c>
      <c r="C14" s="206">
        <f>SUM(C9:C13)</f>
        <v>587</v>
      </c>
      <c r="D14" s="160">
        <f>SUM(D9:D13)</f>
        <v>625</v>
      </c>
      <c r="E14" s="161">
        <f t="shared" si="2"/>
        <v>1768</v>
      </c>
      <c r="F14" s="162"/>
      <c r="G14" s="159" t="s">
        <v>378</v>
      </c>
      <c r="H14" s="205">
        <f>SUM(H9:H13)</f>
        <v>608</v>
      </c>
      <c r="I14" s="161">
        <f>SUM(I9:I13)</f>
        <v>574</v>
      </c>
      <c r="J14" s="205">
        <f>SUM(J9:J13)</f>
        <v>642</v>
      </c>
      <c r="K14" s="205">
        <f t="shared" si="3"/>
        <v>1824</v>
      </c>
    </row>
    <row r="15" spans="1:11" s="203" customFormat="1" ht="18" customHeight="1" x14ac:dyDescent="0.4">
      <c r="A15" s="198" t="s">
        <v>203</v>
      </c>
      <c r="B15" s="199"/>
      <c r="C15" s="199"/>
      <c r="D15" s="199"/>
      <c r="E15" s="200"/>
      <c r="F15" s="201"/>
      <c r="G15" s="198" t="s">
        <v>207</v>
      </c>
      <c r="H15" s="202"/>
      <c r="I15" s="202"/>
      <c r="J15" s="202"/>
      <c r="K15" s="200"/>
    </row>
    <row r="16" spans="1:11" s="158" customFormat="1" ht="18" customHeight="1" x14ac:dyDescent="0.2">
      <c r="A16" s="155" t="s">
        <v>420</v>
      </c>
      <c r="B16" s="156">
        <v>118</v>
      </c>
      <c r="C16" s="156">
        <v>108</v>
      </c>
      <c r="D16" s="156">
        <v>149</v>
      </c>
      <c r="E16" s="164">
        <f t="shared" ref="E16:E21" si="4">SUM(B16:D16)</f>
        <v>375</v>
      </c>
      <c r="F16" s="157"/>
      <c r="G16" s="155" t="s">
        <v>413</v>
      </c>
      <c r="H16" s="156">
        <v>117</v>
      </c>
      <c r="I16" s="156">
        <v>118</v>
      </c>
      <c r="J16" s="156">
        <v>109</v>
      </c>
      <c r="K16" s="161">
        <f t="shared" ref="K16:K21" si="5">SUM(H16:J16)</f>
        <v>344</v>
      </c>
    </row>
    <row r="17" spans="1:11" s="158" customFormat="1" ht="18" customHeight="1" x14ac:dyDescent="0.2">
      <c r="A17" s="155" t="s">
        <v>419</v>
      </c>
      <c r="B17" s="156">
        <v>130</v>
      </c>
      <c r="C17" s="156">
        <v>141</v>
      </c>
      <c r="D17" s="156">
        <v>115</v>
      </c>
      <c r="E17" s="164">
        <f t="shared" si="4"/>
        <v>386</v>
      </c>
      <c r="F17" s="157"/>
      <c r="G17" s="155" t="s">
        <v>496</v>
      </c>
      <c r="H17" s="156">
        <v>79</v>
      </c>
      <c r="I17" s="156">
        <v>114</v>
      </c>
      <c r="J17" s="156">
        <v>109</v>
      </c>
      <c r="K17" s="161">
        <f t="shared" si="5"/>
        <v>302</v>
      </c>
    </row>
    <row r="18" spans="1:11" s="158" customFormat="1" ht="18" customHeight="1" x14ac:dyDescent="0.2">
      <c r="A18" s="155" t="s">
        <v>418</v>
      </c>
      <c r="B18" s="156">
        <v>116</v>
      </c>
      <c r="C18" s="156">
        <v>134</v>
      </c>
      <c r="D18" s="156">
        <v>140</v>
      </c>
      <c r="E18" s="164">
        <f t="shared" si="4"/>
        <v>390</v>
      </c>
      <c r="F18" s="157"/>
      <c r="G18" s="155" t="s">
        <v>414</v>
      </c>
      <c r="H18" s="156">
        <v>92</v>
      </c>
      <c r="I18" s="156">
        <v>115</v>
      </c>
      <c r="J18" s="156">
        <v>104</v>
      </c>
      <c r="K18" s="161">
        <f t="shared" si="5"/>
        <v>311</v>
      </c>
    </row>
    <row r="19" spans="1:11" s="158" customFormat="1" ht="18" customHeight="1" x14ac:dyDescent="0.2">
      <c r="A19" s="155" t="s">
        <v>470</v>
      </c>
      <c r="B19" s="156">
        <v>140</v>
      </c>
      <c r="C19" s="156">
        <v>115</v>
      </c>
      <c r="D19" s="156">
        <v>132</v>
      </c>
      <c r="E19" s="164">
        <f t="shared" si="4"/>
        <v>387</v>
      </c>
      <c r="F19" s="157"/>
      <c r="G19" s="155" t="s">
        <v>415</v>
      </c>
      <c r="H19" s="156">
        <v>106</v>
      </c>
      <c r="I19" s="156">
        <v>123</v>
      </c>
      <c r="J19" s="156">
        <v>99</v>
      </c>
      <c r="K19" s="161">
        <f t="shared" si="5"/>
        <v>328</v>
      </c>
    </row>
    <row r="20" spans="1:11" s="158" customFormat="1" ht="18" customHeight="1" x14ac:dyDescent="0.2">
      <c r="A20" s="155" t="s">
        <v>421</v>
      </c>
      <c r="B20" s="156">
        <v>123</v>
      </c>
      <c r="C20" s="156">
        <v>115</v>
      </c>
      <c r="D20" s="156">
        <v>109</v>
      </c>
      <c r="E20" s="164">
        <f t="shared" si="4"/>
        <v>347</v>
      </c>
      <c r="F20" s="157"/>
      <c r="G20" s="155" t="s">
        <v>498</v>
      </c>
      <c r="H20" s="156">
        <v>89</v>
      </c>
      <c r="I20" s="156">
        <v>114</v>
      </c>
      <c r="J20" s="156">
        <v>163</v>
      </c>
      <c r="K20" s="161">
        <f t="shared" si="5"/>
        <v>366</v>
      </c>
    </row>
    <row r="21" spans="1:11" s="163" customFormat="1" ht="18" customHeight="1" x14ac:dyDescent="0.2">
      <c r="A21" s="159" t="s">
        <v>400</v>
      </c>
      <c r="B21" s="206">
        <f>SUM(B16:B20)</f>
        <v>627</v>
      </c>
      <c r="C21" s="206">
        <f>SUM(C16:C20)</f>
        <v>613</v>
      </c>
      <c r="D21" s="206">
        <f>SUM(D16:D20)</f>
        <v>645</v>
      </c>
      <c r="E21" s="205">
        <f t="shared" si="4"/>
        <v>1885</v>
      </c>
      <c r="F21" s="162"/>
      <c r="G21" s="159" t="s">
        <v>401</v>
      </c>
      <c r="H21" s="161">
        <f>SUM(H16:H20)</f>
        <v>483</v>
      </c>
      <c r="I21" s="161">
        <f>SUM(I16:I20)</f>
        <v>584</v>
      </c>
      <c r="J21" s="161">
        <f>SUM(J16:J20)</f>
        <v>584</v>
      </c>
      <c r="K21" s="161">
        <f t="shared" si="5"/>
        <v>1651</v>
      </c>
    </row>
    <row r="22" spans="1:11" s="203" customFormat="1" ht="18" customHeight="1" x14ac:dyDescent="0.4">
      <c r="A22" s="204" t="s">
        <v>205</v>
      </c>
      <c r="B22" s="202"/>
      <c r="C22" s="202"/>
      <c r="D22" s="202"/>
      <c r="E22" s="200"/>
      <c r="F22" s="201"/>
      <c r="G22" s="204" t="s">
        <v>200</v>
      </c>
      <c r="H22" s="202"/>
      <c r="I22" s="202"/>
      <c r="J22" s="202"/>
      <c r="K22" s="200"/>
    </row>
    <row r="23" spans="1:11" s="158" customFormat="1" ht="18" customHeight="1" x14ac:dyDescent="0.2">
      <c r="A23" s="155" t="s">
        <v>451</v>
      </c>
      <c r="B23" s="156">
        <v>110</v>
      </c>
      <c r="C23" s="156">
        <v>111</v>
      </c>
      <c r="D23" s="156">
        <v>106</v>
      </c>
      <c r="E23" s="161">
        <f t="shared" ref="E23:E28" si="6">SUM(B23:D23)</f>
        <v>327</v>
      </c>
      <c r="F23" s="157"/>
      <c r="G23" s="155" t="s">
        <v>407</v>
      </c>
      <c r="H23" s="156">
        <v>129</v>
      </c>
      <c r="I23" s="156">
        <v>120</v>
      </c>
      <c r="J23" s="156">
        <v>113</v>
      </c>
      <c r="K23" s="161">
        <f t="shared" ref="K23:K28" si="7">SUM(H23:J23)</f>
        <v>362</v>
      </c>
    </row>
    <row r="24" spans="1:11" s="158" customFormat="1" ht="18" customHeight="1" x14ac:dyDescent="0.2">
      <c r="A24" s="155" t="s">
        <v>423</v>
      </c>
      <c r="B24" s="156">
        <v>119</v>
      </c>
      <c r="C24" s="156">
        <v>121</v>
      </c>
      <c r="D24" s="156">
        <v>113</v>
      </c>
      <c r="E24" s="161">
        <f t="shared" si="6"/>
        <v>353</v>
      </c>
      <c r="F24" s="157"/>
      <c r="G24" s="155" t="s">
        <v>408</v>
      </c>
      <c r="H24" s="156">
        <v>115</v>
      </c>
      <c r="I24" s="156">
        <v>130</v>
      </c>
      <c r="J24" s="156">
        <v>119</v>
      </c>
      <c r="K24" s="161">
        <f t="shared" si="7"/>
        <v>364</v>
      </c>
    </row>
    <row r="25" spans="1:11" s="158" customFormat="1" ht="18" customHeight="1" x14ac:dyDescent="0.2">
      <c r="A25" s="155" t="s">
        <v>459</v>
      </c>
      <c r="B25" s="156">
        <v>128</v>
      </c>
      <c r="C25" s="156">
        <v>137</v>
      </c>
      <c r="D25" s="156">
        <v>111</v>
      </c>
      <c r="E25" s="161">
        <f t="shared" si="6"/>
        <v>376</v>
      </c>
      <c r="F25" s="157"/>
      <c r="G25" s="155" t="s">
        <v>409</v>
      </c>
      <c r="H25" s="156">
        <v>126</v>
      </c>
      <c r="I25" s="156">
        <v>154</v>
      </c>
      <c r="J25" s="156">
        <v>162</v>
      </c>
      <c r="K25" s="161">
        <f t="shared" si="7"/>
        <v>442</v>
      </c>
    </row>
    <row r="26" spans="1:11" s="158" customFormat="1" ht="18" customHeight="1" x14ac:dyDescent="0.2">
      <c r="A26" s="155" t="s">
        <v>427</v>
      </c>
      <c r="B26" s="156">
        <v>120</v>
      </c>
      <c r="C26" s="156">
        <v>101</v>
      </c>
      <c r="D26" s="156">
        <v>119</v>
      </c>
      <c r="E26" s="161">
        <f t="shared" si="6"/>
        <v>340</v>
      </c>
      <c r="F26" s="157"/>
      <c r="G26" s="155" t="s">
        <v>410</v>
      </c>
      <c r="H26" s="156">
        <v>141</v>
      </c>
      <c r="I26" s="156">
        <v>117</v>
      </c>
      <c r="J26" s="156">
        <v>118</v>
      </c>
      <c r="K26" s="161">
        <f t="shared" si="7"/>
        <v>376</v>
      </c>
    </row>
    <row r="27" spans="1:11" s="158" customFormat="1" ht="18" customHeight="1" x14ac:dyDescent="0.2">
      <c r="A27" s="155" t="s">
        <v>426</v>
      </c>
      <c r="B27" s="156">
        <v>122</v>
      </c>
      <c r="C27" s="156">
        <v>153</v>
      </c>
      <c r="D27" s="156">
        <v>108</v>
      </c>
      <c r="E27" s="161">
        <f t="shared" si="6"/>
        <v>383</v>
      </c>
      <c r="F27" s="157"/>
      <c r="G27" s="155" t="s">
        <v>411</v>
      </c>
      <c r="H27" s="156">
        <v>100</v>
      </c>
      <c r="I27" s="156">
        <v>104</v>
      </c>
      <c r="J27" s="156">
        <v>107</v>
      </c>
      <c r="K27" s="161">
        <f t="shared" si="7"/>
        <v>311</v>
      </c>
    </row>
    <row r="28" spans="1:11" s="163" customFormat="1" ht="18" customHeight="1" x14ac:dyDescent="0.2">
      <c r="A28" s="159" t="s">
        <v>401</v>
      </c>
      <c r="B28" s="161">
        <f>SUM(B23:B27)</f>
        <v>599</v>
      </c>
      <c r="C28" s="161">
        <f>SUM(C23:C27)</f>
        <v>623</v>
      </c>
      <c r="D28" s="161">
        <f>SUM(D23:D27)</f>
        <v>557</v>
      </c>
      <c r="E28" s="161">
        <f t="shared" si="6"/>
        <v>1779</v>
      </c>
      <c r="F28" s="162"/>
      <c r="G28" s="159" t="s">
        <v>400</v>
      </c>
      <c r="H28" s="205">
        <f>SUM(H23:H27)</f>
        <v>611</v>
      </c>
      <c r="I28" s="205">
        <f>SUM(I23:I27)</f>
        <v>625</v>
      </c>
      <c r="J28" s="205">
        <f>SUM(J23:J27)</f>
        <v>619</v>
      </c>
      <c r="K28" s="205">
        <f t="shared" si="7"/>
        <v>1855</v>
      </c>
    </row>
    <row r="29" spans="1:11" s="203" customFormat="1" ht="18" customHeight="1" x14ac:dyDescent="0.4">
      <c r="A29" s="204" t="s">
        <v>198</v>
      </c>
      <c r="B29" s="202"/>
      <c r="C29" s="202"/>
      <c r="D29" s="202"/>
      <c r="E29" s="200"/>
      <c r="F29" s="201"/>
      <c r="G29" s="204" t="s">
        <v>199</v>
      </c>
      <c r="H29" s="202"/>
      <c r="I29" s="202"/>
      <c r="J29" s="202"/>
      <c r="K29" s="200"/>
    </row>
    <row r="30" spans="1:11" s="158" customFormat="1" ht="18" customHeight="1" x14ac:dyDescent="0.2">
      <c r="A30" s="155" t="s">
        <v>402</v>
      </c>
      <c r="B30" s="156">
        <v>93</v>
      </c>
      <c r="C30" s="156">
        <v>128</v>
      </c>
      <c r="D30" s="156">
        <v>106</v>
      </c>
      <c r="E30" s="161">
        <f t="shared" ref="E30:E35" si="8">SUM(B30:D30)</f>
        <v>327</v>
      </c>
      <c r="F30" s="157"/>
      <c r="G30" s="155" t="s">
        <v>438</v>
      </c>
      <c r="H30" s="156">
        <v>123</v>
      </c>
      <c r="I30" s="156">
        <v>111</v>
      </c>
      <c r="J30" s="156">
        <v>133</v>
      </c>
      <c r="K30" s="161">
        <f t="shared" ref="K30:K35" si="9">SUM(H30:J30)</f>
        <v>367</v>
      </c>
    </row>
    <row r="31" spans="1:11" s="158" customFormat="1" ht="18" customHeight="1" x14ac:dyDescent="0.2">
      <c r="A31" s="155" t="s">
        <v>403</v>
      </c>
      <c r="B31" s="156">
        <v>85</v>
      </c>
      <c r="C31" s="156">
        <v>109</v>
      </c>
      <c r="D31" s="156">
        <v>109</v>
      </c>
      <c r="E31" s="161">
        <f t="shared" si="8"/>
        <v>303</v>
      </c>
      <c r="F31" s="157"/>
      <c r="G31" s="155" t="s">
        <v>439</v>
      </c>
      <c r="H31" s="156">
        <v>130</v>
      </c>
      <c r="I31" s="156">
        <v>129</v>
      </c>
      <c r="J31" s="156">
        <v>98</v>
      </c>
      <c r="K31" s="161">
        <f t="shared" si="9"/>
        <v>357</v>
      </c>
    </row>
    <row r="32" spans="1:11" s="158" customFormat="1" ht="18" customHeight="1" x14ac:dyDescent="0.2">
      <c r="A32" s="155" t="s">
        <v>404</v>
      </c>
      <c r="B32" s="156">
        <v>108</v>
      </c>
      <c r="C32" s="156">
        <v>106</v>
      </c>
      <c r="D32" s="156">
        <v>121</v>
      </c>
      <c r="E32" s="161">
        <f t="shared" si="8"/>
        <v>335</v>
      </c>
      <c r="F32" s="157"/>
      <c r="G32" s="155" t="s">
        <v>440</v>
      </c>
      <c r="H32" s="156">
        <v>108</v>
      </c>
      <c r="I32" s="156">
        <v>108</v>
      </c>
      <c r="J32" s="156">
        <v>121</v>
      </c>
      <c r="K32" s="161">
        <f t="shared" si="9"/>
        <v>337</v>
      </c>
    </row>
    <row r="33" spans="1:11" s="158" customFormat="1" ht="18" customHeight="1" x14ac:dyDescent="0.2">
      <c r="A33" s="155" t="s">
        <v>405</v>
      </c>
      <c r="B33" s="156">
        <v>141</v>
      </c>
      <c r="C33" s="156">
        <v>117</v>
      </c>
      <c r="D33" s="156">
        <v>106</v>
      </c>
      <c r="E33" s="161">
        <f t="shared" si="8"/>
        <v>364</v>
      </c>
      <c r="F33" s="157"/>
      <c r="G33" s="155" t="s">
        <v>441</v>
      </c>
      <c r="H33" s="156">
        <v>97</v>
      </c>
      <c r="I33" s="156">
        <v>129</v>
      </c>
      <c r="J33" s="156">
        <v>128</v>
      </c>
      <c r="K33" s="161">
        <f t="shared" si="9"/>
        <v>354</v>
      </c>
    </row>
    <row r="34" spans="1:11" s="158" customFormat="1" ht="18" customHeight="1" x14ac:dyDescent="0.2">
      <c r="A34" s="155" t="s">
        <v>406</v>
      </c>
      <c r="B34" s="156">
        <v>125</v>
      </c>
      <c r="C34" s="156">
        <v>100</v>
      </c>
      <c r="D34" s="156">
        <v>113</v>
      </c>
      <c r="E34" s="161">
        <f t="shared" si="8"/>
        <v>338</v>
      </c>
      <c r="F34" s="157"/>
      <c r="G34" s="155" t="s">
        <v>442</v>
      </c>
      <c r="H34" s="156">
        <v>114</v>
      </c>
      <c r="I34" s="156">
        <v>135</v>
      </c>
      <c r="J34" s="156">
        <v>142</v>
      </c>
      <c r="K34" s="161">
        <f t="shared" si="9"/>
        <v>391</v>
      </c>
    </row>
    <row r="35" spans="1:11" s="163" customFormat="1" ht="18" customHeight="1" x14ac:dyDescent="0.2">
      <c r="A35" s="159" t="s">
        <v>401</v>
      </c>
      <c r="B35" s="161">
        <f>SUM(B30:B34)</f>
        <v>552</v>
      </c>
      <c r="C35" s="161">
        <f>SUM(C30:C34)</f>
        <v>560</v>
      </c>
      <c r="D35" s="161">
        <f>SUM(D30:D34)</f>
        <v>555</v>
      </c>
      <c r="E35" s="161">
        <f t="shared" si="8"/>
        <v>1667</v>
      </c>
      <c r="F35" s="162"/>
      <c r="G35" s="159" t="s">
        <v>400</v>
      </c>
      <c r="H35" s="205">
        <f>SUM(H30:H34)</f>
        <v>572</v>
      </c>
      <c r="I35" s="205">
        <f>SUM(I30:I34)</f>
        <v>612</v>
      </c>
      <c r="J35" s="205">
        <f>SUM(J30:J34)</f>
        <v>622</v>
      </c>
      <c r="K35" s="205">
        <f t="shared" si="9"/>
        <v>1806</v>
      </c>
    </row>
    <row r="36" spans="1:11" s="203" customFormat="1" ht="18" customHeight="1" x14ac:dyDescent="0.4">
      <c r="A36" s="204" t="s">
        <v>231</v>
      </c>
      <c r="B36" s="202"/>
      <c r="C36" s="202"/>
      <c r="D36" s="202"/>
      <c r="E36" s="200"/>
      <c r="F36" s="201"/>
      <c r="G36" s="204" t="s">
        <v>208</v>
      </c>
      <c r="H36" s="202"/>
      <c r="I36" s="202"/>
      <c r="J36" s="202"/>
      <c r="K36" s="200"/>
    </row>
    <row r="37" spans="1:11" s="158" customFormat="1" ht="18" customHeight="1" x14ac:dyDescent="0.2">
      <c r="A37" s="155" t="s">
        <v>394</v>
      </c>
      <c r="B37" s="156">
        <v>97</v>
      </c>
      <c r="C37" s="156">
        <v>127</v>
      </c>
      <c r="D37" s="156">
        <v>124</v>
      </c>
      <c r="E37" s="161">
        <f t="shared" ref="E37:E42" si="10">SUM(B37:D37)</f>
        <v>348</v>
      </c>
      <c r="F37" s="157"/>
      <c r="G37" s="155" t="s">
        <v>444</v>
      </c>
      <c r="H37" s="156">
        <v>97</v>
      </c>
      <c r="I37" s="156">
        <v>100</v>
      </c>
      <c r="J37" s="156">
        <v>134</v>
      </c>
      <c r="K37" s="161">
        <f t="shared" ref="K37:K42" si="11">SUM(H37:J37)</f>
        <v>331</v>
      </c>
    </row>
    <row r="38" spans="1:11" s="158" customFormat="1" ht="18" customHeight="1" x14ac:dyDescent="0.2">
      <c r="A38" s="155" t="s">
        <v>457</v>
      </c>
      <c r="B38" s="156">
        <v>86</v>
      </c>
      <c r="C38" s="156">
        <v>94</v>
      </c>
      <c r="D38" s="156">
        <v>123</v>
      </c>
      <c r="E38" s="161">
        <f t="shared" si="10"/>
        <v>303</v>
      </c>
      <c r="F38" s="157"/>
      <c r="G38" s="155" t="s">
        <v>446</v>
      </c>
      <c r="H38" s="156">
        <v>89</v>
      </c>
      <c r="I38" s="156">
        <v>132</v>
      </c>
      <c r="J38" s="156">
        <v>108</v>
      </c>
      <c r="K38" s="161">
        <f t="shared" si="11"/>
        <v>329</v>
      </c>
    </row>
    <row r="39" spans="1:11" s="158" customFormat="1" ht="18" customHeight="1" x14ac:dyDescent="0.2">
      <c r="A39" s="155" t="s">
        <v>392</v>
      </c>
      <c r="B39" s="156">
        <v>122</v>
      </c>
      <c r="C39" s="156">
        <v>99</v>
      </c>
      <c r="D39" s="156">
        <v>88</v>
      </c>
      <c r="E39" s="161">
        <f t="shared" si="10"/>
        <v>309</v>
      </c>
      <c r="F39" s="157"/>
      <c r="G39" s="155" t="s">
        <v>445</v>
      </c>
      <c r="H39" s="156">
        <v>104</v>
      </c>
      <c r="I39" s="156">
        <v>144</v>
      </c>
      <c r="J39" s="156">
        <v>123</v>
      </c>
      <c r="K39" s="161">
        <f t="shared" si="11"/>
        <v>371</v>
      </c>
    </row>
    <row r="40" spans="1:11" s="158" customFormat="1" ht="18" customHeight="1" x14ac:dyDescent="0.2">
      <c r="A40" s="155" t="s">
        <v>391</v>
      </c>
      <c r="B40" s="156">
        <v>101</v>
      </c>
      <c r="C40" s="156">
        <v>151</v>
      </c>
      <c r="D40" s="156">
        <v>106</v>
      </c>
      <c r="E40" s="161">
        <f t="shared" si="10"/>
        <v>358</v>
      </c>
      <c r="F40" s="157"/>
      <c r="G40" s="155" t="s">
        <v>447</v>
      </c>
      <c r="H40" s="156">
        <v>99</v>
      </c>
      <c r="I40" s="156">
        <v>116</v>
      </c>
      <c r="J40" s="156">
        <v>129</v>
      </c>
      <c r="K40" s="161">
        <f t="shared" si="11"/>
        <v>344</v>
      </c>
    </row>
    <row r="41" spans="1:11" s="158" customFormat="1" ht="18" customHeight="1" x14ac:dyDescent="0.2">
      <c r="A41" s="155" t="s">
        <v>390</v>
      </c>
      <c r="B41" s="156">
        <v>96</v>
      </c>
      <c r="C41" s="156">
        <v>102</v>
      </c>
      <c r="D41" s="156">
        <v>99</v>
      </c>
      <c r="E41" s="161">
        <f t="shared" si="10"/>
        <v>297</v>
      </c>
      <c r="F41" s="157"/>
      <c r="G41" s="155" t="s">
        <v>443</v>
      </c>
      <c r="H41" s="156">
        <v>117</v>
      </c>
      <c r="I41" s="156">
        <v>132</v>
      </c>
      <c r="J41" s="156">
        <v>107</v>
      </c>
      <c r="K41" s="161">
        <f t="shared" si="11"/>
        <v>356</v>
      </c>
    </row>
    <row r="42" spans="1:11" s="163" customFormat="1" ht="18" customHeight="1" x14ac:dyDescent="0.2">
      <c r="A42" s="159" t="s">
        <v>401</v>
      </c>
      <c r="B42" s="161">
        <f>SUM(B37:B41)</f>
        <v>502</v>
      </c>
      <c r="C42" s="161">
        <f>SUM(C37:C41)</f>
        <v>573</v>
      </c>
      <c r="D42" s="161">
        <f>SUM(D37:D41)</f>
        <v>540</v>
      </c>
      <c r="E42" s="161">
        <f t="shared" si="10"/>
        <v>1615</v>
      </c>
      <c r="F42" s="162"/>
      <c r="G42" s="159" t="s">
        <v>400</v>
      </c>
      <c r="H42" s="205">
        <f>SUM(H37:H41)</f>
        <v>506</v>
      </c>
      <c r="I42" s="205">
        <f>SUM(I37:I41)</f>
        <v>624</v>
      </c>
      <c r="J42" s="205">
        <f>SUM(J37:J41)</f>
        <v>601</v>
      </c>
      <c r="K42" s="205">
        <f t="shared" si="11"/>
        <v>1731</v>
      </c>
    </row>
    <row r="43" spans="1:11" s="203" customFormat="1" ht="18" customHeight="1" x14ac:dyDescent="0.4">
      <c r="A43" s="204" t="s">
        <v>204</v>
      </c>
      <c r="B43" s="202"/>
      <c r="C43" s="202"/>
      <c r="D43" s="202"/>
      <c r="E43" s="200"/>
      <c r="F43" s="201"/>
      <c r="G43" s="204" t="s">
        <v>202</v>
      </c>
      <c r="H43" s="202"/>
      <c r="I43" s="202"/>
      <c r="J43" s="202"/>
      <c r="K43" s="200"/>
    </row>
    <row r="44" spans="1:11" s="158" customFormat="1" ht="18" customHeight="1" x14ac:dyDescent="0.2">
      <c r="A44" s="155" t="s">
        <v>433</v>
      </c>
      <c r="B44" s="156">
        <v>120</v>
      </c>
      <c r="C44" s="156">
        <v>127</v>
      </c>
      <c r="D44" s="156">
        <v>120</v>
      </c>
      <c r="E44" s="161">
        <f t="shared" ref="E44:E49" si="12">SUM(B44:D44)</f>
        <v>367</v>
      </c>
      <c r="F44" s="157"/>
      <c r="G44" s="155" t="s">
        <v>373</v>
      </c>
      <c r="H44" s="156">
        <v>122</v>
      </c>
      <c r="I44" s="156">
        <v>130</v>
      </c>
      <c r="J44" s="156">
        <v>128</v>
      </c>
      <c r="K44" s="161">
        <f>SUM(H44:J44)</f>
        <v>380</v>
      </c>
    </row>
    <row r="45" spans="1:11" s="158" customFormat="1" ht="18" customHeight="1" x14ac:dyDescent="0.2">
      <c r="A45" s="155" t="s">
        <v>434</v>
      </c>
      <c r="B45" s="156">
        <v>142</v>
      </c>
      <c r="C45" s="156">
        <v>122</v>
      </c>
      <c r="D45" s="156">
        <v>116</v>
      </c>
      <c r="E45" s="161">
        <f t="shared" si="12"/>
        <v>380</v>
      </c>
      <c r="F45" s="157"/>
      <c r="G45" s="155" t="s">
        <v>374</v>
      </c>
      <c r="H45" s="156">
        <v>107</v>
      </c>
      <c r="I45" s="156">
        <v>102</v>
      </c>
      <c r="J45" s="156">
        <v>137</v>
      </c>
      <c r="K45" s="161">
        <f>SUM(H45:J45)</f>
        <v>346</v>
      </c>
    </row>
    <row r="46" spans="1:11" s="158" customFormat="1" ht="18" customHeight="1" x14ac:dyDescent="0.2">
      <c r="A46" s="155" t="s">
        <v>435</v>
      </c>
      <c r="B46" s="156">
        <v>109</v>
      </c>
      <c r="C46" s="156">
        <v>132</v>
      </c>
      <c r="D46" s="156">
        <v>107</v>
      </c>
      <c r="E46" s="161">
        <f t="shared" si="12"/>
        <v>348</v>
      </c>
      <c r="F46" s="157"/>
      <c r="G46" s="155" t="s">
        <v>375</v>
      </c>
      <c r="H46" s="156">
        <v>158</v>
      </c>
      <c r="I46" s="156">
        <v>125</v>
      </c>
      <c r="J46" s="156">
        <v>125</v>
      </c>
      <c r="K46" s="161">
        <f>SUM(H46:J46)</f>
        <v>408</v>
      </c>
    </row>
    <row r="47" spans="1:11" s="158" customFormat="1" ht="18" customHeight="1" x14ac:dyDescent="0.2">
      <c r="A47" s="155" t="s">
        <v>436</v>
      </c>
      <c r="B47" s="156">
        <v>120</v>
      </c>
      <c r="C47" s="156">
        <v>128</v>
      </c>
      <c r="D47" s="156">
        <v>109</v>
      </c>
      <c r="E47" s="161">
        <f t="shared" si="12"/>
        <v>357</v>
      </c>
      <c r="F47" s="157"/>
      <c r="G47" s="155" t="s">
        <v>376</v>
      </c>
      <c r="H47" s="156">
        <v>129</v>
      </c>
      <c r="I47" s="156">
        <v>116</v>
      </c>
      <c r="J47" s="156">
        <v>127</v>
      </c>
      <c r="K47" s="161">
        <f>SUM(H47:J47)</f>
        <v>372</v>
      </c>
    </row>
    <row r="48" spans="1:11" s="158" customFormat="1" ht="18" customHeight="1" x14ac:dyDescent="0.2">
      <c r="A48" s="155" t="s">
        <v>437</v>
      </c>
      <c r="B48" s="156">
        <v>119</v>
      </c>
      <c r="C48" s="156">
        <v>106</v>
      </c>
      <c r="D48" s="156">
        <v>138</v>
      </c>
      <c r="E48" s="161">
        <f t="shared" si="12"/>
        <v>363</v>
      </c>
      <c r="F48" s="157"/>
      <c r="G48" s="155" t="s">
        <v>377</v>
      </c>
      <c r="H48" s="156">
        <v>112</v>
      </c>
      <c r="I48" s="156">
        <v>101</v>
      </c>
      <c r="J48" s="156">
        <v>127</v>
      </c>
      <c r="K48" s="161">
        <f>SUM(H48:J48)</f>
        <v>340</v>
      </c>
    </row>
    <row r="49" spans="1:11" s="163" customFormat="1" ht="18" customHeight="1" x14ac:dyDescent="0.2">
      <c r="A49" s="159" t="s">
        <v>379</v>
      </c>
      <c r="B49" s="161">
        <f>SUM(B44:B48)</f>
        <v>610</v>
      </c>
      <c r="C49" s="205">
        <f>SUM(C44:C48)</f>
        <v>615</v>
      </c>
      <c r="D49" s="161">
        <f>SUM(D44:D48)</f>
        <v>590</v>
      </c>
      <c r="E49" s="161">
        <f t="shared" si="12"/>
        <v>1815</v>
      </c>
      <c r="F49" s="162"/>
      <c r="G49" s="159" t="s">
        <v>378</v>
      </c>
      <c r="H49" s="205">
        <f>SUM(H44:H48)</f>
        <v>628</v>
      </c>
      <c r="I49" s="161">
        <f>SUM(I44:I48)</f>
        <v>574</v>
      </c>
      <c r="J49" s="205">
        <f>SUM(J44:J48)</f>
        <v>644</v>
      </c>
      <c r="K49" s="205">
        <f>SUM(K44:K48)</f>
        <v>1846</v>
      </c>
    </row>
    <row r="50" spans="1:11" ht="18" customHeight="1" x14ac:dyDescent="0.35">
      <c r="A50" s="446" t="s">
        <v>13</v>
      </c>
      <c r="B50" s="447"/>
      <c r="C50" s="447"/>
      <c r="D50" s="447"/>
      <c r="E50" s="448"/>
      <c r="F50" s="154" t="s">
        <v>455</v>
      </c>
      <c r="G50" s="446" t="s">
        <v>14</v>
      </c>
      <c r="H50" s="447"/>
      <c r="I50" s="447"/>
      <c r="J50" s="447"/>
      <c r="K50" s="448"/>
    </row>
    <row r="51" spans="1:11" ht="18" customHeight="1" x14ac:dyDescent="0.35">
      <c r="A51" s="449">
        <v>41201</v>
      </c>
      <c r="B51" s="450"/>
      <c r="C51" s="450"/>
      <c r="D51" s="450"/>
      <c r="E51" s="451"/>
      <c r="F51" s="154"/>
      <c r="G51" s="449">
        <f>A51+7</f>
        <v>41208</v>
      </c>
      <c r="H51" s="450"/>
      <c r="I51" s="450"/>
      <c r="J51" s="450"/>
      <c r="K51" s="451"/>
    </row>
    <row r="52" spans="1:11" ht="18" customHeight="1" x14ac:dyDescent="0.3">
      <c r="A52" s="443" t="s">
        <v>516</v>
      </c>
      <c r="B52" s="444"/>
      <c r="C52" s="444"/>
      <c r="D52" s="444"/>
      <c r="E52" s="445"/>
      <c r="G52" s="443" t="s">
        <v>524</v>
      </c>
      <c r="H52" s="444"/>
      <c r="I52" s="444"/>
      <c r="J52" s="444"/>
      <c r="K52" s="445"/>
    </row>
    <row r="53" spans="1:11" ht="18" customHeight="1" x14ac:dyDescent="0.3">
      <c r="A53" s="443" t="s">
        <v>517</v>
      </c>
      <c r="B53" s="444"/>
      <c r="C53" s="444"/>
      <c r="D53" s="444"/>
      <c r="E53" s="445"/>
      <c r="G53" s="443" t="s">
        <v>525</v>
      </c>
      <c r="H53" s="444"/>
      <c r="I53" s="444"/>
      <c r="J53" s="444"/>
      <c r="K53" s="445"/>
    </row>
    <row r="54" spans="1:11" ht="18" customHeight="1" x14ac:dyDescent="0.3">
      <c r="A54" s="443" t="s">
        <v>518</v>
      </c>
      <c r="B54" s="444"/>
      <c r="C54" s="444"/>
      <c r="D54" s="444"/>
      <c r="E54" s="445"/>
      <c r="G54" s="443" t="s">
        <v>526</v>
      </c>
      <c r="H54" s="444"/>
      <c r="I54" s="444"/>
      <c r="J54" s="444"/>
      <c r="K54" s="445"/>
    </row>
    <row r="55" spans="1:11" ht="18" customHeight="1" x14ac:dyDescent="0.3">
      <c r="A55" s="443" t="s">
        <v>519</v>
      </c>
      <c r="B55" s="444"/>
      <c r="C55" s="444"/>
      <c r="D55" s="444"/>
      <c r="E55" s="445"/>
      <c r="G55" s="443" t="s">
        <v>527</v>
      </c>
      <c r="H55" s="444"/>
      <c r="I55" s="444"/>
      <c r="J55" s="444"/>
      <c r="K55" s="445"/>
    </row>
    <row r="56" spans="1:11" ht="18" customHeight="1" x14ac:dyDescent="0.3">
      <c r="A56" s="443" t="s">
        <v>520</v>
      </c>
      <c r="B56" s="444"/>
      <c r="C56" s="444"/>
      <c r="D56" s="444"/>
      <c r="E56" s="445"/>
      <c r="G56" s="443" t="s">
        <v>528</v>
      </c>
      <c r="H56" s="444"/>
      <c r="I56" s="444"/>
      <c r="J56" s="444"/>
      <c r="K56" s="445"/>
    </row>
    <row r="57" spans="1:11" ht="18" customHeight="1" x14ac:dyDescent="0.3">
      <c r="A57" s="443" t="s">
        <v>521</v>
      </c>
      <c r="B57" s="444"/>
      <c r="C57" s="444"/>
      <c r="D57" s="444"/>
      <c r="E57" s="445"/>
      <c r="G57" s="443" t="s">
        <v>529</v>
      </c>
      <c r="H57" s="444"/>
      <c r="I57" s="444"/>
      <c r="J57" s="444"/>
      <c r="K57" s="445"/>
    </row>
    <row r="58" spans="1:11" ht="18" customHeight="1" x14ac:dyDescent="0.3">
      <c r="A58" s="440" t="s">
        <v>522</v>
      </c>
      <c r="B58" s="441"/>
      <c r="C58" s="441"/>
      <c r="D58" s="441"/>
      <c r="E58" s="442"/>
      <c r="G58" s="440" t="s">
        <v>530</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208</v>
      </c>
      <c r="B1" s="199"/>
      <c r="C1" s="199"/>
      <c r="D1" s="199"/>
      <c r="E1" s="200"/>
      <c r="F1" s="201"/>
      <c r="G1" s="198" t="s">
        <v>204</v>
      </c>
      <c r="H1" s="202"/>
      <c r="I1" s="202"/>
      <c r="J1" s="202"/>
      <c r="K1" s="200"/>
    </row>
    <row r="2" spans="1:11" s="158" customFormat="1" ht="18" customHeight="1" x14ac:dyDescent="0.2">
      <c r="A2" s="155" t="s">
        <v>444</v>
      </c>
      <c r="B2" s="156">
        <v>101</v>
      </c>
      <c r="C2" s="156">
        <v>136</v>
      </c>
      <c r="D2" s="156">
        <v>116</v>
      </c>
      <c r="E2" s="164">
        <f t="shared" ref="E2:E7" si="0">SUM(B2:D2)</f>
        <v>353</v>
      </c>
      <c r="F2" s="157"/>
      <c r="G2" s="155" t="s">
        <v>433</v>
      </c>
      <c r="H2" s="156">
        <v>125</v>
      </c>
      <c r="I2" s="156">
        <v>129</v>
      </c>
      <c r="J2" s="156">
        <v>152</v>
      </c>
      <c r="K2" s="161">
        <f t="shared" ref="K2:K7" si="1">SUM(H2:J2)</f>
        <v>406</v>
      </c>
    </row>
    <row r="3" spans="1:11" s="158" customFormat="1" ht="18" customHeight="1" x14ac:dyDescent="0.2">
      <c r="A3" s="155" t="s">
        <v>446</v>
      </c>
      <c r="B3" s="156">
        <v>112</v>
      </c>
      <c r="C3" s="156">
        <v>124</v>
      </c>
      <c r="D3" s="156">
        <v>100</v>
      </c>
      <c r="E3" s="164">
        <f t="shared" si="0"/>
        <v>336</v>
      </c>
      <c r="F3" s="157"/>
      <c r="G3" s="155" t="s">
        <v>434</v>
      </c>
      <c r="H3" s="156">
        <v>125</v>
      </c>
      <c r="I3" s="156">
        <v>106</v>
      </c>
      <c r="J3" s="156">
        <v>176</v>
      </c>
      <c r="K3" s="161">
        <f t="shared" si="1"/>
        <v>407</v>
      </c>
    </row>
    <row r="4" spans="1:11" s="158" customFormat="1" ht="18" customHeight="1" x14ac:dyDescent="0.2">
      <c r="A4" s="155" t="s">
        <v>445</v>
      </c>
      <c r="B4" s="156">
        <v>132</v>
      </c>
      <c r="C4" s="156">
        <v>111</v>
      </c>
      <c r="D4" s="156">
        <v>91</v>
      </c>
      <c r="E4" s="164">
        <f t="shared" si="0"/>
        <v>334</v>
      </c>
      <c r="F4" s="157"/>
      <c r="G4" s="155" t="s">
        <v>435</v>
      </c>
      <c r="H4" s="156">
        <v>124</v>
      </c>
      <c r="I4" s="156">
        <v>118</v>
      </c>
      <c r="J4" s="156">
        <v>138</v>
      </c>
      <c r="K4" s="161">
        <f t="shared" si="1"/>
        <v>380</v>
      </c>
    </row>
    <row r="5" spans="1:11" s="158" customFormat="1" ht="18" customHeight="1" x14ac:dyDescent="0.2">
      <c r="A5" s="155" t="s">
        <v>447</v>
      </c>
      <c r="B5" s="156">
        <v>116</v>
      </c>
      <c r="C5" s="156">
        <v>103</v>
      </c>
      <c r="D5" s="156">
        <v>138</v>
      </c>
      <c r="E5" s="164">
        <f t="shared" si="0"/>
        <v>357</v>
      </c>
      <c r="F5" s="157"/>
      <c r="G5" s="155" t="s">
        <v>436</v>
      </c>
      <c r="H5" s="156">
        <v>119</v>
      </c>
      <c r="I5" s="156">
        <v>124</v>
      </c>
      <c r="J5" s="156">
        <v>108</v>
      </c>
      <c r="K5" s="161">
        <f t="shared" si="1"/>
        <v>351</v>
      </c>
    </row>
    <row r="6" spans="1:11" s="158" customFormat="1" ht="18" customHeight="1" x14ac:dyDescent="0.2">
      <c r="A6" s="155" t="s">
        <v>443</v>
      </c>
      <c r="B6" s="156">
        <v>132</v>
      </c>
      <c r="C6" s="156">
        <v>110</v>
      </c>
      <c r="D6" s="156">
        <v>103</v>
      </c>
      <c r="E6" s="164">
        <f t="shared" si="0"/>
        <v>345</v>
      </c>
      <c r="F6" s="157"/>
      <c r="G6" s="155" t="s">
        <v>437</v>
      </c>
      <c r="H6" s="156">
        <v>114</v>
      </c>
      <c r="I6" s="156">
        <v>108</v>
      </c>
      <c r="J6" s="156">
        <v>141</v>
      </c>
      <c r="K6" s="161">
        <f t="shared" si="1"/>
        <v>363</v>
      </c>
    </row>
    <row r="7" spans="1:11" s="163" customFormat="1" ht="18" customHeight="1" x14ac:dyDescent="0.2">
      <c r="A7" s="159" t="s">
        <v>401</v>
      </c>
      <c r="B7" s="160">
        <f>SUM(B2:B6)</f>
        <v>593</v>
      </c>
      <c r="C7" s="160">
        <f>SUM(C2:C6)</f>
        <v>584</v>
      </c>
      <c r="D7" s="160">
        <f>SUM(D2:D6)</f>
        <v>548</v>
      </c>
      <c r="E7" s="161">
        <f t="shared" si="0"/>
        <v>1725</v>
      </c>
      <c r="F7" s="162"/>
      <c r="G7" s="159" t="s">
        <v>400</v>
      </c>
      <c r="H7" s="205">
        <f>SUM(H2:H6)</f>
        <v>607</v>
      </c>
      <c r="I7" s="205">
        <f>SUM(I2:I6)</f>
        <v>585</v>
      </c>
      <c r="J7" s="205">
        <f>SUM(J2:J6)</f>
        <v>715</v>
      </c>
      <c r="K7" s="205">
        <f t="shared" si="1"/>
        <v>1907</v>
      </c>
    </row>
    <row r="8" spans="1:11" s="203" customFormat="1" ht="18" customHeight="1" x14ac:dyDescent="0.4">
      <c r="A8" s="198" t="s">
        <v>207</v>
      </c>
      <c r="B8" s="199"/>
      <c r="C8" s="199"/>
      <c r="D8" s="199"/>
      <c r="E8" s="200"/>
      <c r="F8" s="201"/>
      <c r="G8" s="198" t="s">
        <v>206</v>
      </c>
      <c r="H8" s="202"/>
      <c r="I8" s="202"/>
      <c r="J8" s="202"/>
      <c r="K8" s="200"/>
    </row>
    <row r="9" spans="1:11" s="158" customFormat="1" ht="18" customHeight="1" x14ac:dyDescent="0.2">
      <c r="A9" s="155" t="s">
        <v>413</v>
      </c>
      <c r="B9" s="156">
        <v>130</v>
      </c>
      <c r="C9" s="156">
        <v>115</v>
      </c>
      <c r="D9" s="156">
        <v>112</v>
      </c>
      <c r="E9" s="164">
        <f t="shared" ref="E9:E14" si="2">SUM(B9:D9)</f>
        <v>357</v>
      </c>
      <c r="F9" s="157"/>
      <c r="G9" s="155" t="s">
        <v>428</v>
      </c>
      <c r="H9" s="156">
        <v>138</v>
      </c>
      <c r="I9" s="156">
        <v>107</v>
      </c>
      <c r="J9" s="156">
        <v>129</v>
      </c>
      <c r="K9" s="161">
        <f t="shared" ref="K9:K14" si="3">SUM(H9:J9)</f>
        <v>374</v>
      </c>
    </row>
    <row r="10" spans="1:11" s="158" customFormat="1" ht="18" customHeight="1" x14ac:dyDescent="0.2">
      <c r="A10" s="155" t="s">
        <v>414</v>
      </c>
      <c r="B10" s="156">
        <v>101</v>
      </c>
      <c r="C10" s="156">
        <v>102</v>
      </c>
      <c r="D10" s="156">
        <v>114</v>
      </c>
      <c r="E10" s="164">
        <f t="shared" si="2"/>
        <v>317</v>
      </c>
      <c r="F10" s="157"/>
      <c r="G10" s="155" t="s">
        <v>431</v>
      </c>
      <c r="H10" s="156">
        <v>139</v>
      </c>
      <c r="I10" s="156">
        <v>127</v>
      </c>
      <c r="J10" s="156">
        <v>140</v>
      </c>
      <c r="K10" s="161">
        <f t="shared" si="3"/>
        <v>406</v>
      </c>
    </row>
    <row r="11" spans="1:11" s="158" customFormat="1" ht="18" customHeight="1" x14ac:dyDescent="0.2">
      <c r="A11" s="155" t="s">
        <v>415</v>
      </c>
      <c r="B11" s="156">
        <v>125</v>
      </c>
      <c r="C11" s="156">
        <v>121</v>
      </c>
      <c r="D11" s="156">
        <v>120</v>
      </c>
      <c r="E11" s="164">
        <f t="shared" si="2"/>
        <v>366</v>
      </c>
      <c r="F11" s="157"/>
      <c r="G11" s="155" t="s">
        <v>430</v>
      </c>
      <c r="H11" s="156">
        <v>139</v>
      </c>
      <c r="I11" s="156">
        <v>115</v>
      </c>
      <c r="J11" s="156">
        <v>135</v>
      </c>
      <c r="K11" s="161">
        <f t="shared" si="3"/>
        <v>389</v>
      </c>
    </row>
    <row r="12" spans="1:11" s="158" customFormat="1" ht="18" customHeight="1" x14ac:dyDescent="0.2">
      <c r="A12" s="155" t="s">
        <v>498</v>
      </c>
      <c r="B12" s="156">
        <v>125</v>
      </c>
      <c r="C12" s="156">
        <v>121</v>
      </c>
      <c r="D12" s="156">
        <v>119</v>
      </c>
      <c r="E12" s="164">
        <f t="shared" si="2"/>
        <v>365</v>
      </c>
      <c r="F12" s="157"/>
      <c r="G12" s="155" t="s">
        <v>453</v>
      </c>
      <c r="H12" s="156">
        <v>107</v>
      </c>
      <c r="I12" s="156">
        <v>123</v>
      </c>
      <c r="J12" s="156">
        <v>140</v>
      </c>
      <c r="K12" s="161">
        <f t="shared" si="3"/>
        <v>370</v>
      </c>
    </row>
    <row r="13" spans="1:11" s="158" customFormat="1" ht="18" customHeight="1" x14ac:dyDescent="0.2">
      <c r="A13" s="155" t="s">
        <v>450</v>
      </c>
      <c r="B13" s="156">
        <v>99</v>
      </c>
      <c r="C13" s="156">
        <v>97</v>
      </c>
      <c r="D13" s="156">
        <v>155</v>
      </c>
      <c r="E13" s="164">
        <f t="shared" si="2"/>
        <v>351</v>
      </c>
      <c r="F13" s="157"/>
      <c r="G13" s="155" t="s">
        <v>432</v>
      </c>
      <c r="H13" s="156">
        <v>134</v>
      </c>
      <c r="I13" s="156">
        <v>138</v>
      </c>
      <c r="J13" s="156">
        <v>107</v>
      </c>
      <c r="K13" s="161">
        <f t="shared" si="3"/>
        <v>379</v>
      </c>
    </row>
    <row r="14" spans="1:11" s="163" customFormat="1" ht="18" customHeight="1" x14ac:dyDescent="0.2">
      <c r="A14" s="159" t="s">
        <v>401</v>
      </c>
      <c r="B14" s="160">
        <f>SUM(B9:B13)</f>
        <v>580</v>
      </c>
      <c r="C14" s="160">
        <f>SUM(C9:C13)</f>
        <v>556</v>
      </c>
      <c r="D14" s="160">
        <f>SUM(D9:D13)</f>
        <v>620</v>
      </c>
      <c r="E14" s="161">
        <f t="shared" si="2"/>
        <v>1756</v>
      </c>
      <c r="F14" s="162"/>
      <c r="G14" s="159" t="s">
        <v>400</v>
      </c>
      <c r="H14" s="205">
        <f>SUM(H9:H13)</f>
        <v>657</v>
      </c>
      <c r="I14" s="205">
        <f>SUM(I9:I13)</f>
        <v>610</v>
      </c>
      <c r="J14" s="205">
        <f>SUM(J9:J13)</f>
        <v>651</v>
      </c>
      <c r="K14" s="205">
        <f t="shared" si="3"/>
        <v>1918</v>
      </c>
    </row>
    <row r="15" spans="1:11" s="203" customFormat="1" ht="18" customHeight="1" x14ac:dyDescent="0.4">
      <c r="A15" s="198" t="s">
        <v>198</v>
      </c>
      <c r="B15" s="199"/>
      <c r="C15" s="199"/>
      <c r="D15" s="199"/>
      <c r="E15" s="200"/>
      <c r="F15" s="201"/>
      <c r="G15" s="198" t="s">
        <v>200</v>
      </c>
      <c r="H15" s="202"/>
      <c r="I15" s="202"/>
      <c r="J15" s="202"/>
      <c r="K15" s="200"/>
    </row>
    <row r="16" spans="1:11" s="158" customFormat="1" ht="18" customHeight="1" x14ac:dyDescent="0.2">
      <c r="A16" s="155" t="s">
        <v>405</v>
      </c>
      <c r="B16" s="156">
        <v>132</v>
      </c>
      <c r="C16" s="156">
        <v>113</v>
      </c>
      <c r="D16" s="156">
        <v>128</v>
      </c>
      <c r="E16" s="164">
        <f t="shared" ref="E16:E21" si="4">SUM(B16:D16)</f>
        <v>373</v>
      </c>
      <c r="F16" s="157"/>
      <c r="G16" s="155" t="s">
        <v>407</v>
      </c>
      <c r="H16" s="156">
        <v>98</v>
      </c>
      <c r="I16" s="156">
        <v>137</v>
      </c>
      <c r="J16" s="156">
        <v>106</v>
      </c>
      <c r="K16" s="161">
        <f t="shared" ref="K16:K21" si="5">SUM(H16:J16)</f>
        <v>341</v>
      </c>
    </row>
    <row r="17" spans="1:11" s="158" customFormat="1" ht="18" customHeight="1" x14ac:dyDescent="0.2">
      <c r="A17" s="155" t="s">
        <v>402</v>
      </c>
      <c r="B17" s="156">
        <v>117</v>
      </c>
      <c r="C17" s="156">
        <v>122</v>
      </c>
      <c r="D17" s="156">
        <v>121</v>
      </c>
      <c r="E17" s="164">
        <f t="shared" si="4"/>
        <v>360</v>
      </c>
      <c r="F17" s="157"/>
      <c r="G17" s="155" t="s">
        <v>408</v>
      </c>
      <c r="H17" s="156">
        <v>100</v>
      </c>
      <c r="I17" s="156">
        <v>114</v>
      </c>
      <c r="J17" s="156">
        <v>127</v>
      </c>
      <c r="K17" s="161">
        <f t="shared" si="5"/>
        <v>341</v>
      </c>
    </row>
    <row r="18" spans="1:11" s="158" customFormat="1" ht="18" customHeight="1" x14ac:dyDescent="0.2">
      <c r="A18" s="155" t="s">
        <v>404</v>
      </c>
      <c r="B18" s="156">
        <v>133</v>
      </c>
      <c r="C18" s="156">
        <v>127</v>
      </c>
      <c r="D18" s="156">
        <v>110</v>
      </c>
      <c r="E18" s="164">
        <f t="shared" si="4"/>
        <v>370</v>
      </c>
      <c r="F18" s="157"/>
      <c r="G18" s="155" t="s">
        <v>409</v>
      </c>
      <c r="H18" s="156">
        <v>115</v>
      </c>
      <c r="I18" s="156">
        <v>113</v>
      </c>
      <c r="J18" s="156">
        <v>147</v>
      </c>
      <c r="K18" s="161">
        <f t="shared" si="5"/>
        <v>375</v>
      </c>
    </row>
    <row r="19" spans="1:11" s="158" customFormat="1" ht="18" customHeight="1" x14ac:dyDescent="0.2">
      <c r="A19" s="155" t="s">
        <v>403</v>
      </c>
      <c r="B19" s="156">
        <v>114</v>
      </c>
      <c r="C19" s="156">
        <v>119</v>
      </c>
      <c r="D19" s="156">
        <v>136</v>
      </c>
      <c r="E19" s="164">
        <f t="shared" si="4"/>
        <v>369</v>
      </c>
      <c r="F19" s="157"/>
      <c r="G19" s="155" t="s">
        <v>410</v>
      </c>
      <c r="H19" s="156">
        <v>127</v>
      </c>
      <c r="I19" s="156">
        <v>114</v>
      </c>
      <c r="J19" s="156">
        <v>113</v>
      </c>
      <c r="K19" s="161">
        <f t="shared" si="5"/>
        <v>354</v>
      </c>
    </row>
    <row r="20" spans="1:11" s="158" customFormat="1" ht="18" customHeight="1" x14ac:dyDescent="0.2">
      <c r="A20" s="155" t="s">
        <v>406</v>
      </c>
      <c r="B20" s="156">
        <v>96</v>
      </c>
      <c r="C20" s="156">
        <v>133</v>
      </c>
      <c r="D20" s="156">
        <v>162</v>
      </c>
      <c r="E20" s="164">
        <f t="shared" si="4"/>
        <v>391</v>
      </c>
      <c r="F20" s="157"/>
      <c r="G20" s="155" t="s">
        <v>411</v>
      </c>
      <c r="H20" s="156">
        <v>109</v>
      </c>
      <c r="I20" s="156">
        <v>126</v>
      </c>
      <c r="J20" s="156">
        <v>129</v>
      </c>
      <c r="K20" s="161">
        <f t="shared" si="5"/>
        <v>364</v>
      </c>
    </row>
    <row r="21" spans="1:11" s="163" customFormat="1" ht="18" customHeight="1" x14ac:dyDescent="0.2">
      <c r="A21" s="159" t="s">
        <v>400</v>
      </c>
      <c r="B21" s="206">
        <f>SUM(B16:B20)</f>
        <v>592</v>
      </c>
      <c r="C21" s="206">
        <f>SUM(C16:C20)</f>
        <v>614</v>
      </c>
      <c r="D21" s="206">
        <f>SUM(D16:D20)</f>
        <v>657</v>
      </c>
      <c r="E21" s="205">
        <f t="shared" si="4"/>
        <v>1863</v>
      </c>
      <c r="F21" s="162"/>
      <c r="G21" s="159" t="s">
        <v>401</v>
      </c>
      <c r="H21" s="161">
        <f>SUM(H16:H20)</f>
        <v>549</v>
      </c>
      <c r="I21" s="161">
        <f>SUM(I16:I20)</f>
        <v>604</v>
      </c>
      <c r="J21" s="161">
        <f>SUM(J16:J20)</f>
        <v>622</v>
      </c>
      <c r="K21" s="161">
        <f t="shared" si="5"/>
        <v>1775</v>
      </c>
    </row>
    <row r="22" spans="1:11" s="203" customFormat="1" ht="18" customHeight="1" x14ac:dyDescent="0.4">
      <c r="A22" s="204" t="s">
        <v>202</v>
      </c>
      <c r="B22" s="202"/>
      <c r="C22" s="202"/>
      <c r="D22" s="202"/>
      <c r="E22" s="200"/>
      <c r="F22" s="201"/>
      <c r="G22" s="204" t="s">
        <v>209</v>
      </c>
      <c r="H22" s="202"/>
      <c r="I22" s="202"/>
      <c r="J22" s="202"/>
      <c r="K22" s="200"/>
    </row>
    <row r="23" spans="1:11" s="158" customFormat="1" ht="18" customHeight="1" x14ac:dyDescent="0.2">
      <c r="A23" s="155" t="s">
        <v>373</v>
      </c>
      <c r="B23" s="156">
        <v>100</v>
      </c>
      <c r="C23" s="156">
        <v>124</v>
      </c>
      <c r="D23" s="156">
        <v>137</v>
      </c>
      <c r="E23" s="161">
        <f t="shared" ref="E23:E28" si="6">SUM(B23:D23)</f>
        <v>361</v>
      </c>
      <c r="F23" s="157"/>
      <c r="G23" s="155" t="s">
        <v>387</v>
      </c>
      <c r="H23" s="156">
        <v>136</v>
      </c>
      <c r="I23" s="156">
        <v>137</v>
      </c>
      <c r="J23" s="156">
        <v>114</v>
      </c>
      <c r="K23" s="161">
        <f t="shared" ref="K23:K28" si="7">SUM(H23:J23)</f>
        <v>387</v>
      </c>
    </row>
    <row r="24" spans="1:11" s="158" customFormat="1" ht="18" customHeight="1" x14ac:dyDescent="0.2">
      <c r="A24" s="155" t="s">
        <v>374</v>
      </c>
      <c r="B24" s="156">
        <v>123</v>
      </c>
      <c r="C24" s="156">
        <v>127</v>
      </c>
      <c r="D24" s="156">
        <v>127</v>
      </c>
      <c r="E24" s="161">
        <f t="shared" si="6"/>
        <v>377</v>
      </c>
      <c r="F24" s="157"/>
      <c r="G24" s="155" t="s">
        <v>386</v>
      </c>
      <c r="H24" s="156">
        <v>117</v>
      </c>
      <c r="I24" s="156">
        <v>115</v>
      </c>
      <c r="J24" s="156">
        <v>99</v>
      </c>
      <c r="K24" s="161">
        <f t="shared" si="7"/>
        <v>331</v>
      </c>
    </row>
    <row r="25" spans="1:11" s="158" customFormat="1" ht="18" customHeight="1" x14ac:dyDescent="0.2">
      <c r="A25" s="155" t="s">
        <v>375</v>
      </c>
      <c r="B25" s="156">
        <v>140</v>
      </c>
      <c r="C25" s="156">
        <v>140</v>
      </c>
      <c r="D25" s="156">
        <v>112</v>
      </c>
      <c r="E25" s="161">
        <f t="shared" si="6"/>
        <v>392</v>
      </c>
      <c r="F25" s="157"/>
      <c r="G25" s="155" t="s">
        <v>389</v>
      </c>
      <c r="H25" s="156">
        <v>157</v>
      </c>
      <c r="I25" s="156">
        <v>146</v>
      </c>
      <c r="J25" s="156">
        <v>116</v>
      </c>
      <c r="K25" s="161">
        <f t="shared" si="7"/>
        <v>419</v>
      </c>
    </row>
    <row r="26" spans="1:11" s="158" customFormat="1" ht="18" customHeight="1" x14ac:dyDescent="0.2">
      <c r="A26" s="155" t="s">
        <v>376</v>
      </c>
      <c r="B26" s="156">
        <v>132</v>
      </c>
      <c r="C26" s="156">
        <v>118</v>
      </c>
      <c r="D26" s="156">
        <v>186</v>
      </c>
      <c r="E26" s="161">
        <f t="shared" si="6"/>
        <v>436</v>
      </c>
      <c r="F26" s="157"/>
      <c r="G26" s="155" t="s">
        <v>385</v>
      </c>
      <c r="H26" s="156">
        <v>146</v>
      </c>
      <c r="I26" s="156">
        <v>127</v>
      </c>
      <c r="J26" s="156">
        <v>119</v>
      </c>
      <c r="K26" s="161">
        <f t="shared" si="7"/>
        <v>392</v>
      </c>
    </row>
    <row r="27" spans="1:11" s="158" customFormat="1" ht="18" customHeight="1" x14ac:dyDescent="0.2">
      <c r="A27" s="155" t="s">
        <v>377</v>
      </c>
      <c r="B27" s="156">
        <v>116</v>
      </c>
      <c r="C27" s="156">
        <v>153</v>
      </c>
      <c r="D27" s="156">
        <v>97</v>
      </c>
      <c r="E27" s="161">
        <f t="shared" si="6"/>
        <v>366</v>
      </c>
      <c r="F27" s="157"/>
      <c r="G27" s="155" t="s">
        <v>388</v>
      </c>
      <c r="H27" s="156">
        <v>115</v>
      </c>
      <c r="I27" s="156">
        <v>173</v>
      </c>
      <c r="J27" s="156">
        <v>131</v>
      </c>
      <c r="K27" s="161">
        <f t="shared" si="7"/>
        <v>419</v>
      </c>
    </row>
    <row r="28" spans="1:11" s="163" customFormat="1" ht="18" customHeight="1" x14ac:dyDescent="0.2">
      <c r="A28" s="159" t="s">
        <v>379</v>
      </c>
      <c r="B28" s="161">
        <f>SUM(B23:B27)</f>
        <v>611</v>
      </c>
      <c r="C28" s="161">
        <f>SUM(C23:C27)</f>
        <v>662</v>
      </c>
      <c r="D28" s="205">
        <f>SUM(D23:D27)</f>
        <v>659</v>
      </c>
      <c r="E28" s="161">
        <f t="shared" si="6"/>
        <v>1932</v>
      </c>
      <c r="F28" s="162"/>
      <c r="G28" s="159" t="s">
        <v>378</v>
      </c>
      <c r="H28" s="205">
        <f>SUM(H23:H27)</f>
        <v>671</v>
      </c>
      <c r="I28" s="205">
        <f>SUM(I23:I27)</f>
        <v>698</v>
      </c>
      <c r="J28" s="161">
        <f>SUM(J23:J27)</f>
        <v>579</v>
      </c>
      <c r="K28" s="205">
        <f t="shared" si="7"/>
        <v>1948</v>
      </c>
    </row>
    <row r="29" spans="1:11" s="203" customFormat="1" ht="18" customHeight="1" x14ac:dyDescent="0.4">
      <c r="A29" s="204" t="s">
        <v>201</v>
      </c>
      <c r="B29" s="202"/>
      <c r="C29" s="202"/>
      <c r="D29" s="202"/>
      <c r="E29" s="200"/>
      <c r="F29" s="201"/>
      <c r="G29" s="204" t="s">
        <v>205</v>
      </c>
      <c r="H29" s="202"/>
      <c r="I29" s="202"/>
      <c r="J29" s="202"/>
      <c r="K29" s="200"/>
    </row>
    <row r="30" spans="1:11" s="158" customFormat="1" ht="18" customHeight="1" x14ac:dyDescent="0.2">
      <c r="A30" s="155" t="s">
        <v>395</v>
      </c>
      <c r="B30" s="156">
        <v>91</v>
      </c>
      <c r="C30" s="156">
        <v>109</v>
      </c>
      <c r="D30" s="156">
        <v>135</v>
      </c>
      <c r="E30" s="161">
        <f t="shared" ref="E30:E35" si="8">SUM(B30:D30)</f>
        <v>335</v>
      </c>
      <c r="F30" s="157"/>
      <c r="G30" s="155" t="s">
        <v>451</v>
      </c>
      <c r="H30" s="156">
        <v>108</v>
      </c>
      <c r="I30" s="156">
        <v>129</v>
      </c>
      <c r="J30" s="156">
        <v>121</v>
      </c>
      <c r="K30" s="161">
        <f t="shared" ref="K30:K35" si="9">SUM(H30:J30)</f>
        <v>358</v>
      </c>
    </row>
    <row r="31" spans="1:11" s="158" customFormat="1" ht="18" customHeight="1" x14ac:dyDescent="0.2">
      <c r="A31" s="155" t="s">
        <v>396</v>
      </c>
      <c r="B31" s="156">
        <v>146</v>
      </c>
      <c r="C31" s="156">
        <v>138</v>
      </c>
      <c r="D31" s="156">
        <v>136</v>
      </c>
      <c r="E31" s="161">
        <f t="shared" si="8"/>
        <v>420</v>
      </c>
      <c r="F31" s="157"/>
      <c r="G31" s="155" t="s">
        <v>423</v>
      </c>
      <c r="H31" s="156">
        <v>122</v>
      </c>
      <c r="I31" s="156">
        <v>99</v>
      </c>
      <c r="J31" s="156">
        <v>140</v>
      </c>
      <c r="K31" s="161">
        <f t="shared" si="9"/>
        <v>361</v>
      </c>
    </row>
    <row r="32" spans="1:11" s="158" customFormat="1" ht="18" customHeight="1" x14ac:dyDescent="0.2">
      <c r="A32" s="155" t="s">
        <v>449</v>
      </c>
      <c r="B32" s="156">
        <v>124</v>
      </c>
      <c r="C32" s="156">
        <v>105</v>
      </c>
      <c r="D32" s="156">
        <v>139</v>
      </c>
      <c r="E32" s="161">
        <f t="shared" si="8"/>
        <v>368</v>
      </c>
      <c r="F32" s="157"/>
      <c r="G32" s="155" t="s">
        <v>515</v>
      </c>
      <c r="H32" s="156">
        <v>100</v>
      </c>
      <c r="I32" s="156">
        <v>108</v>
      </c>
      <c r="J32" s="156">
        <v>104</v>
      </c>
      <c r="K32" s="161">
        <f t="shared" si="9"/>
        <v>312</v>
      </c>
    </row>
    <row r="33" spans="1:11" s="158" customFormat="1" ht="18" customHeight="1" x14ac:dyDescent="0.2">
      <c r="A33" s="155" t="s">
        <v>398</v>
      </c>
      <c r="B33" s="156">
        <v>121</v>
      </c>
      <c r="C33" s="156">
        <v>141</v>
      </c>
      <c r="D33" s="156">
        <v>133</v>
      </c>
      <c r="E33" s="161">
        <f t="shared" si="8"/>
        <v>395</v>
      </c>
      <c r="F33" s="157"/>
      <c r="G33" s="155" t="s">
        <v>427</v>
      </c>
      <c r="H33" s="156">
        <v>127</v>
      </c>
      <c r="I33" s="156">
        <v>102</v>
      </c>
      <c r="J33" s="156">
        <v>128</v>
      </c>
      <c r="K33" s="161">
        <f t="shared" si="9"/>
        <v>357</v>
      </c>
    </row>
    <row r="34" spans="1:11" s="158" customFormat="1" ht="18" customHeight="1" x14ac:dyDescent="0.2">
      <c r="A34" s="155" t="s">
        <v>399</v>
      </c>
      <c r="B34" s="156">
        <v>142</v>
      </c>
      <c r="C34" s="156">
        <v>115</v>
      </c>
      <c r="D34" s="156">
        <v>143</v>
      </c>
      <c r="E34" s="161">
        <f t="shared" si="8"/>
        <v>400</v>
      </c>
      <c r="F34" s="157"/>
      <c r="G34" s="155" t="s">
        <v>426</v>
      </c>
      <c r="H34" s="156">
        <v>109</v>
      </c>
      <c r="I34" s="156">
        <v>156</v>
      </c>
      <c r="J34" s="156">
        <v>103</v>
      </c>
      <c r="K34" s="161">
        <f t="shared" si="9"/>
        <v>368</v>
      </c>
    </row>
    <row r="35" spans="1:11" s="163" customFormat="1" ht="18" customHeight="1" x14ac:dyDescent="0.2">
      <c r="A35" s="159" t="s">
        <v>400</v>
      </c>
      <c r="B35" s="205">
        <f>SUM(B30:B34)</f>
        <v>624</v>
      </c>
      <c r="C35" s="205">
        <f>SUM(C30:C34)</f>
        <v>608</v>
      </c>
      <c r="D35" s="205">
        <f>SUM(D30:D34)</f>
        <v>686</v>
      </c>
      <c r="E35" s="205">
        <f t="shared" si="8"/>
        <v>1918</v>
      </c>
      <c r="F35" s="162"/>
      <c r="G35" s="159" t="s">
        <v>401</v>
      </c>
      <c r="H35" s="161">
        <f>SUM(H30:H34)</f>
        <v>566</v>
      </c>
      <c r="I35" s="161">
        <f>SUM(I30:I34)</f>
        <v>594</v>
      </c>
      <c r="J35" s="161">
        <f>SUM(J30:J34)</f>
        <v>596</v>
      </c>
      <c r="K35" s="161">
        <f t="shared" si="9"/>
        <v>1756</v>
      </c>
    </row>
    <row r="36" spans="1:11" s="203" customFormat="1" ht="18" customHeight="1" x14ac:dyDescent="0.4">
      <c r="A36" s="204" t="s">
        <v>203</v>
      </c>
      <c r="B36" s="202"/>
      <c r="C36" s="202"/>
      <c r="D36" s="202"/>
      <c r="E36" s="200"/>
      <c r="F36" s="201"/>
      <c r="G36" s="204" t="s">
        <v>199</v>
      </c>
      <c r="H36" s="202"/>
      <c r="I36" s="202"/>
      <c r="J36" s="202"/>
      <c r="K36" s="200"/>
    </row>
    <row r="37" spans="1:11" s="158" customFormat="1" ht="18" customHeight="1" x14ac:dyDescent="0.2">
      <c r="A37" s="155" t="s">
        <v>420</v>
      </c>
      <c r="B37" s="156">
        <v>115</v>
      </c>
      <c r="C37" s="156">
        <v>124</v>
      </c>
      <c r="D37" s="156">
        <v>135</v>
      </c>
      <c r="E37" s="161">
        <f t="shared" ref="E37:E42" si="10">SUM(B37:D37)</f>
        <v>374</v>
      </c>
      <c r="F37" s="157"/>
      <c r="G37" s="155" t="s">
        <v>438</v>
      </c>
      <c r="H37" s="156">
        <v>123</v>
      </c>
      <c r="I37" s="156">
        <v>106</v>
      </c>
      <c r="J37" s="156">
        <v>128</v>
      </c>
      <c r="K37" s="161">
        <f t="shared" ref="K37:K42" si="11">SUM(H37:J37)</f>
        <v>357</v>
      </c>
    </row>
    <row r="38" spans="1:11" s="158" customFormat="1" ht="18" customHeight="1" x14ac:dyDescent="0.2">
      <c r="A38" s="155" t="s">
        <v>419</v>
      </c>
      <c r="B38" s="156">
        <v>142</v>
      </c>
      <c r="C38" s="156">
        <v>145</v>
      </c>
      <c r="D38" s="156">
        <v>111</v>
      </c>
      <c r="E38" s="161">
        <f t="shared" si="10"/>
        <v>398</v>
      </c>
      <c r="F38" s="157"/>
      <c r="G38" s="155" t="s">
        <v>439</v>
      </c>
      <c r="H38" s="156">
        <v>107</v>
      </c>
      <c r="I38" s="156">
        <v>136</v>
      </c>
      <c r="J38" s="156">
        <v>99</v>
      </c>
      <c r="K38" s="161">
        <f t="shared" si="11"/>
        <v>342</v>
      </c>
    </row>
    <row r="39" spans="1:11" s="158" customFormat="1" ht="18" customHeight="1" x14ac:dyDescent="0.2">
      <c r="A39" s="155" t="s">
        <v>418</v>
      </c>
      <c r="B39" s="156">
        <v>113</v>
      </c>
      <c r="C39" s="156">
        <v>93</v>
      </c>
      <c r="D39" s="156">
        <v>123</v>
      </c>
      <c r="E39" s="161">
        <f t="shared" si="10"/>
        <v>329</v>
      </c>
      <c r="F39" s="157"/>
      <c r="G39" s="155" t="s">
        <v>440</v>
      </c>
      <c r="H39" s="156">
        <v>117</v>
      </c>
      <c r="I39" s="156">
        <v>107</v>
      </c>
      <c r="J39" s="156">
        <v>125</v>
      </c>
      <c r="K39" s="161">
        <f t="shared" si="11"/>
        <v>349</v>
      </c>
    </row>
    <row r="40" spans="1:11" s="158" customFormat="1" ht="18" customHeight="1" x14ac:dyDescent="0.2">
      <c r="A40" s="155" t="s">
        <v>421</v>
      </c>
      <c r="B40" s="156">
        <v>116</v>
      </c>
      <c r="C40" s="156">
        <v>133</v>
      </c>
      <c r="D40" s="156">
        <v>122</v>
      </c>
      <c r="E40" s="161">
        <f t="shared" si="10"/>
        <v>371</v>
      </c>
      <c r="F40" s="157"/>
      <c r="G40" s="155" t="s">
        <v>441</v>
      </c>
      <c r="H40" s="156">
        <v>152</v>
      </c>
      <c r="I40" s="156">
        <v>126</v>
      </c>
      <c r="J40" s="156">
        <v>119</v>
      </c>
      <c r="K40" s="161">
        <f t="shared" si="11"/>
        <v>397</v>
      </c>
    </row>
    <row r="41" spans="1:11" s="158" customFormat="1" ht="18" customHeight="1" x14ac:dyDescent="0.2">
      <c r="A41" s="155" t="s">
        <v>422</v>
      </c>
      <c r="B41" s="156">
        <v>120</v>
      </c>
      <c r="C41" s="156">
        <v>141</v>
      </c>
      <c r="D41" s="156">
        <v>115</v>
      </c>
      <c r="E41" s="161">
        <f t="shared" si="10"/>
        <v>376</v>
      </c>
      <c r="F41" s="157"/>
      <c r="G41" s="155" t="s">
        <v>442</v>
      </c>
      <c r="H41" s="156">
        <v>147</v>
      </c>
      <c r="I41" s="156">
        <v>132</v>
      </c>
      <c r="J41" s="156">
        <v>121</v>
      </c>
      <c r="K41" s="161">
        <f t="shared" si="11"/>
        <v>400</v>
      </c>
    </row>
    <row r="42" spans="1:11" s="163" customFormat="1" ht="18" customHeight="1" x14ac:dyDescent="0.2">
      <c r="A42" s="159" t="s">
        <v>378</v>
      </c>
      <c r="B42" s="161">
        <f>SUM(B37:B41)</f>
        <v>606</v>
      </c>
      <c r="C42" s="205">
        <f>SUM(C37:C41)</f>
        <v>636</v>
      </c>
      <c r="D42" s="205">
        <f>SUM(D37:D41)</f>
        <v>606</v>
      </c>
      <c r="E42" s="205">
        <f t="shared" si="10"/>
        <v>1848</v>
      </c>
      <c r="F42" s="162"/>
      <c r="G42" s="159" t="s">
        <v>379</v>
      </c>
      <c r="H42" s="205">
        <f>SUM(H37:H41)</f>
        <v>646</v>
      </c>
      <c r="I42" s="161">
        <f>SUM(I37:I41)</f>
        <v>607</v>
      </c>
      <c r="J42" s="161">
        <f>SUM(J37:J41)</f>
        <v>592</v>
      </c>
      <c r="K42" s="161">
        <f t="shared" si="11"/>
        <v>1845</v>
      </c>
    </row>
    <row r="43" spans="1:11" s="203" customFormat="1" ht="18" customHeight="1" x14ac:dyDescent="0.4">
      <c r="A43" s="204" t="s">
        <v>231</v>
      </c>
      <c r="B43" s="202"/>
      <c r="C43" s="202"/>
      <c r="D43" s="202"/>
      <c r="E43" s="200"/>
      <c r="F43" s="201"/>
      <c r="G43" s="204" t="s">
        <v>230</v>
      </c>
      <c r="H43" s="202"/>
      <c r="I43" s="202"/>
      <c r="J43" s="202"/>
      <c r="K43" s="200"/>
    </row>
    <row r="44" spans="1:11" s="158" customFormat="1" ht="18" customHeight="1" x14ac:dyDescent="0.2">
      <c r="A44" s="155" t="s">
        <v>394</v>
      </c>
      <c r="B44" s="156">
        <v>104</v>
      </c>
      <c r="C44" s="156">
        <v>151</v>
      </c>
      <c r="D44" s="156">
        <v>101</v>
      </c>
      <c r="E44" s="161">
        <f t="shared" ref="E44:E49" si="12">SUM(B44:D44)</f>
        <v>356</v>
      </c>
      <c r="F44" s="157"/>
      <c r="G44" s="155" t="s">
        <v>448</v>
      </c>
      <c r="H44" s="156">
        <v>107</v>
      </c>
      <c r="I44" s="156">
        <v>96</v>
      </c>
      <c r="J44" s="156">
        <v>135</v>
      </c>
      <c r="K44" s="161">
        <f>SUM(H44:J44)</f>
        <v>338</v>
      </c>
    </row>
    <row r="45" spans="1:11" s="158" customFormat="1" ht="18" customHeight="1" x14ac:dyDescent="0.2">
      <c r="A45" s="155" t="s">
        <v>392</v>
      </c>
      <c r="B45" s="156">
        <v>94</v>
      </c>
      <c r="C45" s="156">
        <v>142</v>
      </c>
      <c r="D45" s="156">
        <v>91</v>
      </c>
      <c r="E45" s="161">
        <f t="shared" si="12"/>
        <v>327</v>
      </c>
      <c r="F45" s="157"/>
      <c r="G45" s="155" t="s">
        <v>384</v>
      </c>
      <c r="H45" s="156">
        <v>126</v>
      </c>
      <c r="I45" s="156">
        <v>134</v>
      </c>
      <c r="J45" s="156">
        <v>124</v>
      </c>
      <c r="K45" s="161">
        <f>SUM(H45:J45)</f>
        <v>384</v>
      </c>
    </row>
    <row r="46" spans="1:11" s="158" customFormat="1" ht="18" customHeight="1" x14ac:dyDescent="0.2">
      <c r="A46" s="155" t="s">
        <v>534</v>
      </c>
      <c r="B46" s="156">
        <v>134</v>
      </c>
      <c r="C46" s="156">
        <v>121</v>
      </c>
      <c r="D46" s="156">
        <v>101</v>
      </c>
      <c r="E46" s="161">
        <f t="shared" si="12"/>
        <v>356</v>
      </c>
      <c r="F46" s="157"/>
      <c r="G46" s="155" t="s">
        <v>381</v>
      </c>
      <c r="H46" s="156">
        <v>101</v>
      </c>
      <c r="I46" s="156">
        <v>109</v>
      </c>
      <c r="J46" s="156">
        <v>115</v>
      </c>
      <c r="K46" s="161">
        <f>SUM(H46:J46)</f>
        <v>325</v>
      </c>
    </row>
    <row r="47" spans="1:11" s="158" customFormat="1" ht="18" customHeight="1" x14ac:dyDescent="0.2">
      <c r="A47" s="155" t="s">
        <v>391</v>
      </c>
      <c r="B47" s="156">
        <v>89</v>
      </c>
      <c r="C47" s="156">
        <v>93</v>
      </c>
      <c r="D47" s="156">
        <v>113</v>
      </c>
      <c r="E47" s="161">
        <f t="shared" si="12"/>
        <v>295</v>
      </c>
      <c r="F47" s="157"/>
      <c r="G47" s="155" t="s">
        <v>383</v>
      </c>
      <c r="H47" s="156">
        <v>119</v>
      </c>
      <c r="I47" s="156">
        <v>113</v>
      </c>
      <c r="J47" s="156">
        <v>103</v>
      </c>
      <c r="K47" s="161">
        <f>SUM(H47:J47)</f>
        <v>335</v>
      </c>
    </row>
    <row r="48" spans="1:11" s="158" customFormat="1" ht="18" customHeight="1" x14ac:dyDescent="0.2">
      <c r="A48" s="155" t="s">
        <v>390</v>
      </c>
      <c r="B48" s="156">
        <v>119</v>
      </c>
      <c r="C48" s="156">
        <v>101</v>
      </c>
      <c r="D48" s="156">
        <v>129</v>
      </c>
      <c r="E48" s="161">
        <f t="shared" si="12"/>
        <v>349</v>
      </c>
      <c r="F48" s="157"/>
      <c r="G48" s="155" t="s">
        <v>382</v>
      </c>
      <c r="H48" s="156">
        <v>112</v>
      </c>
      <c r="I48" s="156">
        <v>122</v>
      </c>
      <c r="J48" s="156">
        <v>117</v>
      </c>
      <c r="K48" s="161">
        <f>SUM(H48:J48)</f>
        <v>351</v>
      </c>
    </row>
    <row r="49" spans="1:11" s="163" customFormat="1" ht="18" customHeight="1" x14ac:dyDescent="0.2">
      <c r="A49" s="159" t="s">
        <v>379</v>
      </c>
      <c r="B49" s="161">
        <f>SUM(B44:B48)</f>
        <v>540</v>
      </c>
      <c r="C49" s="205">
        <f>SUM(C44:C48)</f>
        <v>608</v>
      </c>
      <c r="D49" s="161">
        <f>SUM(D44:D48)</f>
        <v>535</v>
      </c>
      <c r="E49" s="161">
        <f t="shared" si="12"/>
        <v>1683</v>
      </c>
      <c r="F49" s="162"/>
      <c r="G49" s="159" t="s">
        <v>378</v>
      </c>
      <c r="H49" s="205">
        <f>SUM(H44:H48)</f>
        <v>565</v>
      </c>
      <c r="I49" s="161">
        <f>SUM(I44:I48)</f>
        <v>574</v>
      </c>
      <c r="J49" s="205">
        <f>SUM(J44:J48)</f>
        <v>594</v>
      </c>
      <c r="K49" s="205">
        <f>SUM(K44:K48)</f>
        <v>1733</v>
      </c>
    </row>
    <row r="50" spans="1:11" ht="18" customHeight="1" x14ac:dyDescent="0.35">
      <c r="A50" s="446" t="s">
        <v>14</v>
      </c>
      <c r="B50" s="447"/>
      <c r="C50" s="447"/>
      <c r="D50" s="447"/>
      <c r="E50" s="448"/>
      <c r="F50" s="154" t="s">
        <v>455</v>
      </c>
      <c r="G50" s="446" t="s">
        <v>15</v>
      </c>
      <c r="H50" s="447"/>
      <c r="I50" s="447"/>
      <c r="J50" s="447"/>
      <c r="K50" s="448"/>
    </row>
    <row r="51" spans="1:11" ht="18" customHeight="1" x14ac:dyDescent="0.35">
      <c r="A51" s="449">
        <v>41208</v>
      </c>
      <c r="B51" s="450"/>
      <c r="C51" s="450"/>
      <c r="D51" s="450"/>
      <c r="E51" s="451"/>
      <c r="F51" s="154"/>
      <c r="G51" s="449" t="s">
        <v>533</v>
      </c>
      <c r="H51" s="450"/>
      <c r="I51" s="450"/>
      <c r="J51" s="450"/>
      <c r="K51" s="451"/>
    </row>
    <row r="52" spans="1:11" ht="18" customHeight="1" x14ac:dyDescent="0.3">
      <c r="A52" s="443" t="s">
        <v>524</v>
      </c>
      <c r="B52" s="444"/>
      <c r="C52" s="444"/>
      <c r="D52" s="444"/>
      <c r="E52" s="445"/>
      <c r="G52" s="443" t="s">
        <v>535</v>
      </c>
      <c r="H52" s="444"/>
      <c r="I52" s="444"/>
      <c r="J52" s="444"/>
      <c r="K52" s="445"/>
    </row>
    <row r="53" spans="1:11" ht="18" customHeight="1" x14ac:dyDescent="0.3">
      <c r="A53" s="443" t="s">
        <v>525</v>
      </c>
      <c r="B53" s="444"/>
      <c r="C53" s="444"/>
      <c r="D53" s="444"/>
      <c r="E53" s="445"/>
      <c r="G53" s="443" t="s">
        <v>536</v>
      </c>
      <c r="H53" s="444"/>
      <c r="I53" s="444"/>
      <c r="J53" s="444"/>
      <c r="K53" s="445"/>
    </row>
    <row r="54" spans="1:11" ht="18" customHeight="1" x14ac:dyDescent="0.3">
      <c r="A54" s="443" t="s">
        <v>526</v>
      </c>
      <c r="B54" s="444"/>
      <c r="C54" s="444"/>
      <c r="D54" s="444"/>
      <c r="E54" s="445"/>
      <c r="G54" s="443" t="s">
        <v>537</v>
      </c>
      <c r="H54" s="444"/>
      <c r="I54" s="444"/>
      <c r="J54" s="444"/>
      <c r="K54" s="445"/>
    </row>
    <row r="55" spans="1:11" ht="18" customHeight="1" x14ac:dyDescent="0.3">
      <c r="A55" s="443" t="s">
        <v>527</v>
      </c>
      <c r="B55" s="444"/>
      <c r="C55" s="444"/>
      <c r="D55" s="444"/>
      <c r="E55" s="445"/>
      <c r="G55" s="443" t="s">
        <v>538</v>
      </c>
      <c r="H55" s="444"/>
      <c r="I55" s="444"/>
      <c r="J55" s="444"/>
      <c r="K55" s="445"/>
    </row>
    <row r="56" spans="1:11" ht="18" customHeight="1" x14ac:dyDescent="0.3">
      <c r="A56" s="443" t="s">
        <v>528</v>
      </c>
      <c r="B56" s="444"/>
      <c r="C56" s="444"/>
      <c r="D56" s="444"/>
      <c r="E56" s="445"/>
      <c r="G56" s="443" t="s">
        <v>539</v>
      </c>
      <c r="H56" s="444"/>
      <c r="I56" s="444"/>
      <c r="J56" s="444"/>
      <c r="K56" s="445"/>
    </row>
    <row r="57" spans="1:11" ht="18" customHeight="1" x14ac:dyDescent="0.3">
      <c r="A57" s="443" t="s">
        <v>529</v>
      </c>
      <c r="B57" s="444"/>
      <c r="C57" s="444"/>
      <c r="D57" s="444"/>
      <c r="E57" s="445"/>
      <c r="G57" s="443" t="s">
        <v>540</v>
      </c>
      <c r="H57" s="444"/>
      <c r="I57" s="444"/>
      <c r="J57" s="444"/>
      <c r="K57" s="445"/>
    </row>
    <row r="58" spans="1:11" ht="18" customHeight="1" x14ac:dyDescent="0.3">
      <c r="A58" s="440" t="s">
        <v>530</v>
      </c>
      <c r="B58" s="441"/>
      <c r="C58" s="441"/>
      <c r="D58" s="441"/>
      <c r="E58" s="442"/>
      <c r="G58" s="440" t="s">
        <v>541</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199</v>
      </c>
      <c r="B1" s="199"/>
      <c r="C1" s="199"/>
      <c r="D1" s="199"/>
      <c r="E1" s="200"/>
      <c r="F1" s="201"/>
      <c r="G1" s="198" t="s">
        <v>202</v>
      </c>
      <c r="H1" s="202"/>
      <c r="I1" s="202"/>
      <c r="J1" s="202"/>
      <c r="K1" s="200"/>
    </row>
    <row r="2" spans="1:11" s="158" customFormat="1" ht="18" customHeight="1" x14ac:dyDescent="0.2">
      <c r="A2" s="155" t="s">
        <v>438</v>
      </c>
      <c r="B2" s="156">
        <v>119</v>
      </c>
      <c r="C2" s="156">
        <v>119</v>
      </c>
      <c r="D2" s="156">
        <v>113</v>
      </c>
      <c r="E2" s="164">
        <f t="shared" ref="E2:E7" si="0">SUM(B2:D2)</f>
        <v>351</v>
      </c>
      <c r="F2" s="157"/>
      <c r="G2" s="155" t="s">
        <v>373</v>
      </c>
      <c r="H2" s="156">
        <v>145</v>
      </c>
      <c r="I2" s="156">
        <v>134</v>
      </c>
      <c r="J2" s="156">
        <v>105</v>
      </c>
      <c r="K2" s="161">
        <f t="shared" ref="K2:K7" si="1">SUM(H2:J2)</f>
        <v>384</v>
      </c>
    </row>
    <row r="3" spans="1:11" s="158" customFormat="1" ht="18" customHeight="1" x14ac:dyDescent="0.2">
      <c r="A3" s="155" t="s">
        <v>439</v>
      </c>
      <c r="B3" s="156">
        <v>113</v>
      </c>
      <c r="C3" s="156">
        <v>116</v>
      </c>
      <c r="D3" s="156">
        <v>127</v>
      </c>
      <c r="E3" s="164">
        <f t="shared" si="0"/>
        <v>356</v>
      </c>
      <c r="F3" s="157"/>
      <c r="G3" s="155" t="s">
        <v>374</v>
      </c>
      <c r="H3" s="156">
        <v>155</v>
      </c>
      <c r="I3" s="156">
        <v>143</v>
      </c>
      <c r="J3" s="156">
        <v>127</v>
      </c>
      <c r="K3" s="161">
        <f t="shared" si="1"/>
        <v>425</v>
      </c>
    </row>
    <row r="4" spans="1:11" s="158" customFormat="1" ht="18" customHeight="1" x14ac:dyDescent="0.2">
      <c r="A4" s="155" t="s">
        <v>440</v>
      </c>
      <c r="B4" s="156">
        <v>120</v>
      </c>
      <c r="C4" s="156">
        <v>116</v>
      </c>
      <c r="D4" s="156">
        <v>99</v>
      </c>
      <c r="E4" s="164">
        <f t="shared" si="0"/>
        <v>335</v>
      </c>
      <c r="F4" s="157"/>
      <c r="G4" s="155" t="s">
        <v>375</v>
      </c>
      <c r="H4" s="156">
        <v>125</v>
      </c>
      <c r="I4" s="156">
        <v>137</v>
      </c>
      <c r="J4" s="156">
        <v>130</v>
      </c>
      <c r="K4" s="161">
        <f t="shared" si="1"/>
        <v>392</v>
      </c>
    </row>
    <row r="5" spans="1:11" s="158" customFormat="1" ht="18" customHeight="1" x14ac:dyDescent="0.2">
      <c r="A5" s="155" t="s">
        <v>441</v>
      </c>
      <c r="B5" s="156">
        <v>125</v>
      </c>
      <c r="C5" s="156">
        <v>105</v>
      </c>
      <c r="D5" s="156">
        <v>141</v>
      </c>
      <c r="E5" s="164">
        <f t="shared" si="0"/>
        <v>371</v>
      </c>
      <c r="F5" s="157"/>
      <c r="G5" s="155" t="s">
        <v>376</v>
      </c>
      <c r="H5" s="156">
        <v>116</v>
      </c>
      <c r="I5" s="156">
        <v>148</v>
      </c>
      <c r="J5" s="156">
        <v>153</v>
      </c>
      <c r="K5" s="161">
        <f t="shared" si="1"/>
        <v>417</v>
      </c>
    </row>
    <row r="6" spans="1:11" s="158" customFormat="1" ht="18" customHeight="1" x14ac:dyDescent="0.2">
      <c r="A6" s="155" t="s">
        <v>442</v>
      </c>
      <c r="B6" s="156">
        <v>126</v>
      </c>
      <c r="C6" s="156">
        <v>136</v>
      </c>
      <c r="D6" s="156">
        <v>110</v>
      </c>
      <c r="E6" s="164">
        <f t="shared" si="0"/>
        <v>372</v>
      </c>
      <c r="F6" s="157"/>
      <c r="G6" s="155" t="s">
        <v>377</v>
      </c>
      <c r="H6" s="156">
        <v>116</v>
      </c>
      <c r="I6" s="156">
        <v>129</v>
      </c>
      <c r="J6" s="156">
        <v>125</v>
      </c>
      <c r="K6" s="161">
        <f t="shared" si="1"/>
        <v>370</v>
      </c>
    </row>
    <row r="7" spans="1:11" s="163" customFormat="1" ht="18" customHeight="1" x14ac:dyDescent="0.2">
      <c r="A7" s="159" t="s">
        <v>401</v>
      </c>
      <c r="B7" s="160">
        <f>SUM(B2:B6)</f>
        <v>603</v>
      </c>
      <c r="C7" s="160">
        <f>SUM(C2:C6)</f>
        <v>592</v>
      </c>
      <c r="D7" s="160">
        <f>SUM(D2:D6)</f>
        <v>590</v>
      </c>
      <c r="E7" s="161">
        <f t="shared" si="0"/>
        <v>1785</v>
      </c>
      <c r="F7" s="162"/>
      <c r="G7" s="159" t="s">
        <v>400</v>
      </c>
      <c r="H7" s="205">
        <f>SUM(H2:H6)</f>
        <v>657</v>
      </c>
      <c r="I7" s="205">
        <f>SUM(I2:I6)</f>
        <v>691</v>
      </c>
      <c r="J7" s="205">
        <f>SUM(J2:J6)</f>
        <v>640</v>
      </c>
      <c r="K7" s="205">
        <f t="shared" si="1"/>
        <v>1988</v>
      </c>
    </row>
    <row r="8" spans="1:11" s="203" customFormat="1" ht="18" customHeight="1" x14ac:dyDescent="0.4">
      <c r="A8" s="198" t="s">
        <v>200</v>
      </c>
      <c r="B8" s="199"/>
      <c r="C8" s="199"/>
      <c r="D8" s="199"/>
      <c r="E8" s="200"/>
      <c r="F8" s="201"/>
      <c r="G8" s="198" t="s">
        <v>208</v>
      </c>
      <c r="H8" s="202"/>
      <c r="I8" s="202"/>
      <c r="J8" s="202"/>
      <c r="K8" s="200"/>
    </row>
    <row r="9" spans="1:11" s="158" customFormat="1" ht="18" customHeight="1" x14ac:dyDescent="0.2">
      <c r="A9" s="155" t="s">
        <v>407</v>
      </c>
      <c r="B9" s="156">
        <v>98</v>
      </c>
      <c r="C9" s="156">
        <v>128</v>
      </c>
      <c r="D9" s="156">
        <v>97</v>
      </c>
      <c r="E9" s="164">
        <f t="shared" ref="E9:E14" si="2">SUM(B9:D9)</f>
        <v>323</v>
      </c>
      <c r="F9" s="157"/>
      <c r="G9" s="155" t="s">
        <v>444</v>
      </c>
      <c r="H9" s="156">
        <v>118</v>
      </c>
      <c r="I9" s="156">
        <v>132</v>
      </c>
      <c r="J9" s="156">
        <v>95</v>
      </c>
      <c r="K9" s="161">
        <f t="shared" ref="K9:K14" si="3">SUM(H9:J9)</f>
        <v>345</v>
      </c>
    </row>
    <row r="10" spans="1:11" s="158" customFormat="1" ht="18" customHeight="1" x14ac:dyDescent="0.2">
      <c r="A10" s="155" t="s">
        <v>408</v>
      </c>
      <c r="B10" s="156">
        <v>132</v>
      </c>
      <c r="C10" s="156">
        <v>135</v>
      </c>
      <c r="D10" s="156">
        <v>113</v>
      </c>
      <c r="E10" s="164">
        <f t="shared" si="2"/>
        <v>380</v>
      </c>
      <c r="F10" s="157"/>
      <c r="G10" s="155" t="s">
        <v>446</v>
      </c>
      <c r="H10" s="156">
        <v>92</v>
      </c>
      <c r="I10" s="156">
        <v>127</v>
      </c>
      <c r="J10" s="156">
        <v>81</v>
      </c>
      <c r="K10" s="161">
        <f t="shared" si="3"/>
        <v>300</v>
      </c>
    </row>
    <row r="11" spans="1:11" s="158" customFormat="1" ht="18" customHeight="1" x14ac:dyDescent="0.2">
      <c r="A11" s="155" t="s">
        <v>409</v>
      </c>
      <c r="B11" s="156">
        <v>111</v>
      </c>
      <c r="C11" s="156">
        <v>125</v>
      </c>
      <c r="D11" s="156">
        <v>116</v>
      </c>
      <c r="E11" s="164">
        <f t="shared" si="2"/>
        <v>352</v>
      </c>
      <c r="F11" s="157"/>
      <c r="G11" s="155" t="s">
        <v>445</v>
      </c>
      <c r="H11" s="156">
        <v>129</v>
      </c>
      <c r="I11" s="156">
        <v>102</v>
      </c>
      <c r="J11" s="156">
        <v>108</v>
      </c>
      <c r="K11" s="161">
        <f t="shared" si="3"/>
        <v>339</v>
      </c>
    </row>
    <row r="12" spans="1:11" s="158" customFormat="1" ht="18" customHeight="1" x14ac:dyDescent="0.2">
      <c r="A12" s="155" t="s">
        <v>410</v>
      </c>
      <c r="B12" s="156">
        <v>99</v>
      </c>
      <c r="C12" s="156">
        <v>118</v>
      </c>
      <c r="D12" s="156">
        <v>93</v>
      </c>
      <c r="E12" s="164">
        <f t="shared" si="2"/>
        <v>310</v>
      </c>
      <c r="F12" s="157"/>
      <c r="G12" s="155" t="s">
        <v>447</v>
      </c>
      <c r="H12" s="156">
        <v>146</v>
      </c>
      <c r="I12" s="156">
        <v>109</v>
      </c>
      <c r="J12" s="156">
        <v>137</v>
      </c>
      <c r="K12" s="161">
        <f t="shared" si="3"/>
        <v>392</v>
      </c>
    </row>
    <row r="13" spans="1:11" s="158" customFormat="1" ht="18" customHeight="1" x14ac:dyDescent="0.2">
      <c r="A13" s="155" t="s">
        <v>411</v>
      </c>
      <c r="B13" s="156">
        <v>103</v>
      </c>
      <c r="C13" s="156">
        <v>116</v>
      </c>
      <c r="D13" s="156">
        <v>143</v>
      </c>
      <c r="E13" s="164">
        <f t="shared" si="2"/>
        <v>362</v>
      </c>
      <c r="F13" s="157"/>
      <c r="G13" s="155" t="s">
        <v>443</v>
      </c>
      <c r="H13" s="156">
        <v>137</v>
      </c>
      <c r="I13" s="156">
        <v>136</v>
      </c>
      <c r="J13" s="156">
        <v>141</v>
      </c>
      <c r="K13" s="161">
        <f t="shared" si="3"/>
        <v>414</v>
      </c>
    </row>
    <row r="14" spans="1:11" s="163" customFormat="1" ht="18" customHeight="1" x14ac:dyDescent="0.2">
      <c r="A14" s="159" t="s">
        <v>480</v>
      </c>
      <c r="B14" s="160">
        <f>SUM(B9:B13)</f>
        <v>543</v>
      </c>
      <c r="C14" s="206">
        <f>SUM(C9:C13)</f>
        <v>622</v>
      </c>
      <c r="D14" s="281">
        <f>SUM(D9:D13)</f>
        <v>562</v>
      </c>
      <c r="E14" s="161">
        <f t="shared" si="2"/>
        <v>1727</v>
      </c>
      <c r="F14" s="162"/>
      <c r="G14" s="159" t="s">
        <v>479</v>
      </c>
      <c r="H14" s="205">
        <f>SUM(H9:H13)</f>
        <v>622</v>
      </c>
      <c r="I14" s="161">
        <f>SUM(I9:I13)</f>
        <v>606</v>
      </c>
      <c r="J14" s="274">
        <f>SUM(J9:J13)</f>
        <v>562</v>
      </c>
      <c r="K14" s="205">
        <f t="shared" si="3"/>
        <v>1790</v>
      </c>
    </row>
    <row r="15" spans="1:11" s="203" customFormat="1" ht="18" customHeight="1" x14ac:dyDescent="0.4">
      <c r="A15" s="198" t="s">
        <v>201</v>
      </c>
      <c r="B15" s="199"/>
      <c r="C15" s="199"/>
      <c r="D15" s="199"/>
      <c r="E15" s="200"/>
      <c r="F15" s="201"/>
      <c r="G15" s="198" t="s">
        <v>204</v>
      </c>
      <c r="H15" s="202"/>
      <c r="I15" s="202"/>
      <c r="J15" s="202"/>
      <c r="K15" s="200"/>
    </row>
    <row r="16" spans="1:11" s="158" customFormat="1" ht="18" customHeight="1" x14ac:dyDescent="0.2">
      <c r="A16" s="155" t="s">
        <v>395</v>
      </c>
      <c r="B16" s="156">
        <v>148</v>
      </c>
      <c r="C16" s="156">
        <v>119</v>
      </c>
      <c r="D16" s="156">
        <v>108</v>
      </c>
      <c r="E16" s="164">
        <f t="shared" ref="E16:E21" si="4">SUM(B16:D16)</f>
        <v>375</v>
      </c>
      <c r="F16" s="157"/>
      <c r="G16" s="155" t="s">
        <v>433</v>
      </c>
      <c r="H16" s="156">
        <v>158</v>
      </c>
      <c r="I16" s="156">
        <v>97</v>
      </c>
      <c r="J16" s="156">
        <v>106</v>
      </c>
      <c r="K16" s="161">
        <f t="shared" ref="K16:K21" si="5">SUM(H16:J16)</f>
        <v>361</v>
      </c>
    </row>
    <row r="17" spans="1:11" s="158" customFormat="1" ht="18" customHeight="1" x14ac:dyDescent="0.2">
      <c r="A17" s="155" t="s">
        <v>396</v>
      </c>
      <c r="B17" s="156">
        <v>122</v>
      </c>
      <c r="C17" s="156">
        <v>135</v>
      </c>
      <c r="D17" s="156">
        <v>145</v>
      </c>
      <c r="E17" s="164">
        <f t="shared" si="4"/>
        <v>402</v>
      </c>
      <c r="F17" s="157"/>
      <c r="G17" s="155" t="s">
        <v>434</v>
      </c>
      <c r="H17" s="156">
        <v>113</v>
      </c>
      <c r="I17" s="156">
        <v>132</v>
      </c>
      <c r="J17" s="156">
        <v>106</v>
      </c>
      <c r="K17" s="161">
        <f t="shared" si="5"/>
        <v>351</v>
      </c>
    </row>
    <row r="18" spans="1:11" s="158" customFormat="1" ht="18" customHeight="1" x14ac:dyDescent="0.2">
      <c r="A18" s="155" t="s">
        <v>449</v>
      </c>
      <c r="B18" s="156">
        <v>97</v>
      </c>
      <c r="C18" s="156">
        <v>115</v>
      </c>
      <c r="D18" s="156">
        <v>140</v>
      </c>
      <c r="E18" s="164">
        <f t="shared" si="4"/>
        <v>352</v>
      </c>
      <c r="F18" s="157"/>
      <c r="G18" s="155" t="s">
        <v>435</v>
      </c>
      <c r="H18" s="156">
        <v>115</v>
      </c>
      <c r="I18" s="156">
        <v>118</v>
      </c>
      <c r="J18" s="156">
        <v>115</v>
      </c>
      <c r="K18" s="161">
        <f t="shared" si="5"/>
        <v>348</v>
      </c>
    </row>
    <row r="19" spans="1:11" s="158" customFormat="1" ht="18" customHeight="1" x14ac:dyDescent="0.2">
      <c r="A19" s="155" t="s">
        <v>398</v>
      </c>
      <c r="B19" s="156">
        <v>116</v>
      </c>
      <c r="C19" s="156">
        <v>112</v>
      </c>
      <c r="D19" s="156">
        <v>107</v>
      </c>
      <c r="E19" s="164">
        <f t="shared" si="4"/>
        <v>335</v>
      </c>
      <c r="F19" s="157"/>
      <c r="G19" s="155" t="s">
        <v>436</v>
      </c>
      <c r="H19" s="156">
        <v>139</v>
      </c>
      <c r="I19" s="156">
        <v>132</v>
      </c>
      <c r="J19" s="156">
        <v>96</v>
      </c>
      <c r="K19" s="161">
        <f t="shared" si="5"/>
        <v>367</v>
      </c>
    </row>
    <row r="20" spans="1:11" s="158" customFormat="1" ht="18" customHeight="1" x14ac:dyDescent="0.2">
      <c r="A20" s="155" t="s">
        <v>399</v>
      </c>
      <c r="B20" s="156">
        <v>124</v>
      </c>
      <c r="C20" s="156">
        <v>138</v>
      </c>
      <c r="D20" s="156">
        <v>138</v>
      </c>
      <c r="E20" s="164">
        <f t="shared" si="4"/>
        <v>400</v>
      </c>
      <c r="F20" s="157"/>
      <c r="G20" s="155" t="s">
        <v>437</v>
      </c>
      <c r="H20" s="156">
        <v>121</v>
      </c>
      <c r="I20" s="156">
        <v>130</v>
      </c>
      <c r="J20" s="156">
        <v>101</v>
      </c>
      <c r="K20" s="161">
        <f t="shared" si="5"/>
        <v>352</v>
      </c>
    </row>
    <row r="21" spans="1:11" s="163" customFormat="1" ht="18" customHeight="1" x14ac:dyDescent="0.2">
      <c r="A21" s="159" t="s">
        <v>378</v>
      </c>
      <c r="B21" s="160">
        <f>SUM(B16:B20)</f>
        <v>607</v>
      </c>
      <c r="C21" s="206">
        <f>SUM(C16:C20)</f>
        <v>619</v>
      </c>
      <c r="D21" s="206">
        <f>SUM(D16:D20)</f>
        <v>638</v>
      </c>
      <c r="E21" s="205">
        <f t="shared" si="4"/>
        <v>1864</v>
      </c>
      <c r="F21" s="162"/>
      <c r="G21" s="159" t="s">
        <v>379</v>
      </c>
      <c r="H21" s="205">
        <f>SUM(H16:H20)</f>
        <v>646</v>
      </c>
      <c r="I21" s="161">
        <f>SUM(I16:I20)</f>
        <v>609</v>
      </c>
      <c r="J21" s="161">
        <f>SUM(J16:J20)</f>
        <v>524</v>
      </c>
      <c r="K21" s="161">
        <f t="shared" si="5"/>
        <v>1779</v>
      </c>
    </row>
    <row r="22" spans="1:11" s="203" customFormat="1" ht="18" customHeight="1" x14ac:dyDescent="0.4">
      <c r="A22" s="204" t="s">
        <v>231</v>
      </c>
      <c r="B22" s="202"/>
      <c r="C22" s="202"/>
      <c r="D22" s="202"/>
      <c r="E22" s="200"/>
      <c r="F22" s="201"/>
      <c r="G22" s="204" t="s">
        <v>203</v>
      </c>
      <c r="H22" s="202"/>
      <c r="I22" s="202"/>
      <c r="J22" s="202"/>
      <c r="K22" s="200"/>
    </row>
    <row r="23" spans="1:11" s="158" customFormat="1" ht="18" customHeight="1" x14ac:dyDescent="0.2">
      <c r="A23" s="155" t="s">
        <v>542</v>
      </c>
      <c r="B23" s="156">
        <v>142</v>
      </c>
      <c r="C23" s="156">
        <v>97</v>
      </c>
      <c r="D23" s="156">
        <v>131</v>
      </c>
      <c r="E23" s="161">
        <f t="shared" ref="E23:E28" si="6">SUM(B23:D23)</f>
        <v>370</v>
      </c>
      <c r="F23" s="157"/>
      <c r="G23" s="155" t="s">
        <v>512</v>
      </c>
      <c r="H23" s="156">
        <v>111</v>
      </c>
      <c r="I23" s="156">
        <v>106</v>
      </c>
      <c r="J23" s="156">
        <v>100</v>
      </c>
      <c r="K23" s="161">
        <f t="shared" ref="K23:K28" si="7">SUM(H23:J23)</f>
        <v>317</v>
      </c>
    </row>
    <row r="24" spans="1:11" s="158" customFormat="1" ht="18" customHeight="1" x14ac:dyDescent="0.2">
      <c r="A24" s="155" t="s">
        <v>392</v>
      </c>
      <c r="B24" s="156">
        <v>115</v>
      </c>
      <c r="C24" s="156">
        <v>107</v>
      </c>
      <c r="D24" s="156">
        <v>113</v>
      </c>
      <c r="E24" s="161">
        <f t="shared" si="6"/>
        <v>335</v>
      </c>
      <c r="F24" s="157"/>
      <c r="G24" s="155" t="s">
        <v>419</v>
      </c>
      <c r="H24" s="156">
        <v>126</v>
      </c>
      <c r="I24" s="156">
        <v>144</v>
      </c>
      <c r="J24" s="156">
        <v>142</v>
      </c>
      <c r="K24" s="161">
        <f t="shared" si="7"/>
        <v>412</v>
      </c>
    </row>
    <row r="25" spans="1:11" s="158" customFormat="1" ht="18" customHeight="1" x14ac:dyDescent="0.2">
      <c r="A25" s="155" t="s">
        <v>391</v>
      </c>
      <c r="B25" s="156">
        <v>108</v>
      </c>
      <c r="C25" s="156">
        <v>95</v>
      </c>
      <c r="D25" s="156">
        <v>109</v>
      </c>
      <c r="E25" s="161">
        <f t="shared" si="6"/>
        <v>312</v>
      </c>
      <c r="F25" s="157"/>
      <c r="G25" s="155" t="s">
        <v>456</v>
      </c>
      <c r="H25" s="156">
        <v>112</v>
      </c>
      <c r="I25" s="156">
        <v>131</v>
      </c>
      <c r="J25" s="156">
        <v>112</v>
      </c>
      <c r="K25" s="161">
        <f t="shared" si="7"/>
        <v>355</v>
      </c>
    </row>
    <row r="26" spans="1:11" s="158" customFormat="1" ht="18" customHeight="1" x14ac:dyDescent="0.2">
      <c r="A26" s="155" t="s">
        <v>390</v>
      </c>
      <c r="B26" s="156">
        <v>88</v>
      </c>
      <c r="C26" s="156">
        <v>111</v>
      </c>
      <c r="D26" s="156">
        <v>103</v>
      </c>
      <c r="E26" s="161">
        <f t="shared" si="6"/>
        <v>302</v>
      </c>
      <c r="F26" s="157"/>
      <c r="G26" s="155" t="s">
        <v>513</v>
      </c>
      <c r="H26" s="156">
        <v>125</v>
      </c>
      <c r="I26" s="156">
        <v>121</v>
      </c>
      <c r="J26" s="156">
        <v>110</v>
      </c>
      <c r="K26" s="161">
        <f t="shared" si="7"/>
        <v>356</v>
      </c>
    </row>
    <row r="27" spans="1:11" s="158" customFormat="1" ht="18" customHeight="1" x14ac:dyDescent="0.2">
      <c r="A27" s="155" t="s">
        <v>543</v>
      </c>
      <c r="B27" s="156">
        <v>119</v>
      </c>
      <c r="C27" s="156">
        <v>126</v>
      </c>
      <c r="D27" s="156">
        <v>100</v>
      </c>
      <c r="E27" s="161">
        <f t="shared" si="6"/>
        <v>345</v>
      </c>
      <c r="F27" s="157"/>
      <c r="G27" s="155" t="s">
        <v>422</v>
      </c>
      <c r="H27" s="156">
        <v>115</v>
      </c>
      <c r="I27" s="156">
        <v>145</v>
      </c>
      <c r="J27" s="156">
        <v>122</v>
      </c>
      <c r="K27" s="161">
        <f t="shared" si="7"/>
        <v>382</v>
      </c>
    </row>
    <row r="28" spans="1:11" s="163" customFormat="1" ht="18" customHeight="1" x14ac:dyDescent="0.2">
      <c r="A28" s="159" t="s">
        <v>401</v>
      </c>
      <c r="B28" s="161">
        <f>SUM(B23:B27)</f>
        <v>572</v>
      </c>
      <c r="C28" s="161">
        <f>SUM(C23:C27)</f>
        <v>536</v>
      </c>
      <c r="D28" s="161">
        <f>SUM(D23:D27)</f>
        <v>556</v>
      </c>
      <c r="E28" s="161">
        <f t="shared" si="6"/>
        <v>1664</v>
      </c>
      <c r="F28" s="162"/>
      <c r="G28" s="159" t="s">
        <v>400</v>
      </c>
      <c r="H28" s="205">
        <f>SUM(H23:H27)</f>
        <v>589</v>
      </c>
      <c r="I28" s="205">
        <f>SUM(I23:I27)</f>
        <v>647</v>
      </c>
      <c r="J28" s="205">
        <f>SUM(J23:J27)</f>
        <v>586</v>
      </c>
      <c r="K28" s="205">
        <f t="shared" si="7"/>
        <v>1822</v>
      </c>
    </row>
    <row r="29" spans="1:11" s="203" customFormat="1" ht="18" customHeight="1" x14ac:dyDescent="0.4">
      <c r="A29" s="204" t="s">
        <v>209</v>
      </c>
      <c r="B29" s="202"/>
      <c r="C29" s="202"/>
      <c r="D29" s="202"/>
      <c r="E29" s="200"/>
      <c r="F29" s="201"/>
      <c r="G29" s="204" t="s">
        <v>207</v>
      </c>
      <c r="H29" s="202"/>
      <c r="I29" s="202"/>
      <c r="J29" s="202"/>
      <c r="K29" s="200"/>
    </row>
    <row r="30" spans="1:11" s="158" customFormat="1" ht="18" customHeight="1" x14ac:dyDescent="0.2">
      <c r="A30" s="155" t="s">
        <v>387</v>
      </c>
      <c r="B30" s="156">
        <v>123</v>
      </c>
      <c r="C30" s="156">
        <v>121</v>
      </c>
      <c r="D30" s="156">
        <v>120</v>
      </c>
      <c r="E30" s="161">
        <f t="shared" ref="E30:E35" si="8">SUM(B30:D30)</f>
        <v>364</v>
      </c>
      <c r="F30" s="157"/>
      <c r="G30" s="155" t="s">
        <v>413</v>
      </c>
      <c r="H30" s="156">
        <v>126</v>
      </c>
      <c r="I30" s="156">
        <v>120</v>
      </c>
      <c r="J30" s="156">
        <v>113</v>
      </c>
      <c r="K30" s="161">
        <f t="shared" ref="K30:K35" si="9">SUM(H30:J30)</f>
        <v>359</v>
      </c>
    </row>
    <row r="31" spans="1:11" s="158" customFormat="1" ht="18" customHeight="1" x14ac:dyDescent="0.2">
      <c r="A31" s="155" t="s">
        <v>386</v>
      </c>
      <c r="B31" s="156">
        <v>103</v>
      </c>
      <c r="C31" s="156">
        <v>101</v>
      </c>
      <c r="D31" s="156">
        <v>115</v>
      </c>
      <c r="E31" s="161">
        <f t="shared" si="8"/>
        <v>319</v>
      </c>
      <c r="F31" s="157"/>
      <c r="G31" s="155" t="s">
        <v>415</v>
      </c>
      <c r="H31" s="156">
        <v>114</v>
      </c>
      <c r="I31" s="156">
        <v>131</v>
      </c>
      <c r="J31" s="156">
        <v>121</v>
      </c>
      <c r="K31" s="161">
        <f t="shared" si="9"/>
        <v>366</v>
      </c>
    </row>
    <row r="32" spans="1:11" s="158" customFormat="1" ht="18" customHeight="1" x14ac:dyDescent="0.2">
      <c r="A32" s="155" t="s">
        <v>389</v>
      </c>
      <c r="B32" s="156">
        <v>120</v>
      </c>
      <c r="C32" s="156">
        <v>141</v>
      </c>
      <c r="D32" s="156">
        <v>133</v>
      </c>
      <c r="E32" s="161">
        <f t="shared" si="8"/>
        <v>394</v>
      </c>
      <c r="F32" s="157"/>
      <c r="G32" s="155" t="s">
        <v>497</v>
      </c>
      <c r="H32" s="156">
        <v>116</v>
      </c>
      <c r="I32" s="156">
        <v>100</v>
      </c>
      <c r="J32" s="156">
        <v>141</v>
      </c>
      <c r="K32" s="161">
        <f t="shared" si="9"/>
        <v>357</v>
      </c>
    </row>
    <row r="33" spans="1:11" s="158" customFormat="1" ht="18" customHeight="1" x14ac:dyDescent="0.2">
      <c r="A33" s="155" t="s">
        <v>385</v>
      </c>
      <c r="B33" s="156">
        <v>112</v>
      </c>
      <c r="C33" s="156">
        <v>167</v>
      </c>
      <c r="D33" s="156">
        <v>117</v>
      </c>
      <c r="E33" s="161">
        <f t="shared" si="8"/>
        <v>396</v>
      </c>
      <c r="F33" s="157"/>
      <c r="G33" s="155" t="s">
        <v>498</v>
      </c>
      <c r="H33" s="156">
        <v>111</v>
      </c>
      <c r="I33" s="156">
        <v>85</v>
      </c>
      <c r="J33" s="156">
        <v>102</v>
      </c>
      <c r="K33" s="161">
        <f t="shared" si="9"/>
        <v>298</v>
      </c>
    </row>
    <row r="34" spans="1:11" s="158" customFormat="1" ht="18" customHeight="1" x14ac:dyDescent="0.2">
      <c r="A34" s="155" t="s">
        <v>388</v>
      </c>
      <c r="B34" s="156">
        <v>144</v>
      </c>
      <c r="C34" s="156">
        <v>116</v>
      </c>
      <c r="D34" s="156">
        <v>107</v>
      </c>
      <c r="E34" s="161">
        <f t="shared" si="8"/>
        <v>367</v>
      </c>
      <c r="F34" s="157"/>
      <c r="G34" s="155" t="s">
        <v>450</v>
      </c>
      <c r="H34" s="156">
        <v>120</v>
      </c>
      <c r="I34" s="156">
        <v>116</v>
      </c>
      <c r="J34" s="156">
        <v>90</v>
      </c>
      <c r="K34" s="161">
        <f t="shared" si="9"/>
        <v>326</v>
      </c>
    </row>
    <row r="35" spans="1:11" s="163" customFormat="1" ht="18" customHeight="1" x14ac:dyDescent="0.2">
      <c r="A35" s="159" t="s">
        <v>400</v>
      </c>
      <c r="B35" s="205">
        <f>SUM(B30:B34)</f>
        <v>602</v>
      </c>
      <c r="C35" s="205">
        <f>SUM(C30:C34)</f>
        <v>646</v>
      </c>
      <c r="D35" s="205">
        <f>SUM(D30:D34)</f>
        <v>592</v>
      </c>
      <c r="E35" s="205">
        <f t="shared" si="8"/>
        <v>1840</v>
      </c>
      <c r="F35" s="162"/>
      <c r="G35" s="159" t="s">
        <v>401</v>
      </c>
      <c r="H35" s="161">
        <f>SUM(H30:H34)</f>
        <v>587</v>
      </c>
      <c r="I35" s="161">
        <f>SUM(I30:I34)</f>
        <v>552</v>
      </c>
      <c r="J35" s="161">
        <f>SUM(J30:J34)</f>
        <v>567</v>
      </c>
      <c r="K35" s="161">
        <f t="shared" si="9"/>
        <v>1706</v>
      </c>
    </row>
    <row r="36" spans="1:11" s="203" customFormat="1" ht="18" customHeight="1" x14ac:dyDescent="0.4">
      <c r="A36" s="204" t="s">
        <v>205</v>
      </c>
      <c r="B36" s="202"/>
      <c r="C36" s="202"/>
      <c r="D36" s="202"/>
      <c r="E36" s="200"/>
      <c r="F36" s="201"/>
      <c r="G36" s="204" t="s">
        <v>230</v>
      </c>
      <c r="H36" s="202"/>
      <c r="I36" s="202"/>
      <c r="J36" s="202"/>
      <c r="K36" s="200"/>
    </row>
    <row r="37" spans="1:11" s="158" customFormat="1" ht="18" customHeight="1" x14ac:dyDescent="0.2">
      <c r="A37" s="155" t="s">
        <v>427</v>
      </c>
      <c r="B37" s="156">
        <v>117</v>
      </c>
      <c r="C37" s="156">
        <v>112</v>
      </c>
      <c r="D37" s="156">
        <v>115</v>
      </c>
      <c r="E37" s="161">
        <f t="shared" ref="E37:E42" si="10">SUM(B37:D37)</f>
        <v>344</v>
      </c>
      <c r="F37" s="157"/>
      <c r="G37" s="155" t="s">
        <v>448</v>
      </c>
      <c r="H37" s="156">
        <v>146</v>
      </c>
      <c r="I37" s="156">
        <v>105</v>
      </c>
      <c r="J37" s="156">
        <v>123</v>
      </c>
      <c r="K37" s="161">
        <f t="shared" ref="K37:K42" si="11">SUM(H37:J37)</f>
        <v>374</v>
      </c>
    </row>
    <row r="38" spans="1:11" s="158" customFormat="1" ht="18" customHeight="1" x14ac:dyDescent="0.2">
      <c r="A38" s="155" t="s">
        <v>423</v>
      </c>
      <c r="B38" s="156">
        <v>132</v>
      </c>
      <c r="C38" s="156">
        <v>115</v>
      </c>
      <c r="D38" s="156">
        <v>117</v>
      </c>
      <c r="E38" s="161">
        <f t="shared" si="10"/>
        <v>364</v>
      </c>
      <c r="F38" s="157"/>
      <c r="G38" s="155" t="s">
        <v>384</v>
      </c>
      <c r="H38" s="156">
        <v>109</v>
      </c>
      <c r="I38" s="156">
        <v>115</v>
      </c>
      <c r="J38" s="156">
        <v>102</v>
      </c>
      <c r="K38" s="161">
        <f t="shared" si="11"/>
        <v>326</v>
      </c>
    </row>
    <row r="39" spans="1:11" s="158" customFormat="1" ht="18" customHeight="1" x14ac:dyDescent="0.2">
      <c r="A39" s="155" t="s">
        <v>459</v>
      </c>
      <c r="B39" s="156">
        <v>116</v>
      </c>
      <c r="C39" s="156">
        <v>137</v>
      </c>
      <c r="D39" s="156">
        <v>92</v>
      </c>
      <c r="E39" s="161">
        <f t="shared" si="10"/>
        <v>345</v>
      </c>
      <c r="F39" s="157"/>
      <c r="G39" s="155" t="s">
        <v>381</v>
      </c>
      <c r="H39" s="156">
        <v>128</v>
      </c>
      <c r="I39" s="156">
        <v>108</v>
      </c>
      <c r="J39" s="156">
        <v>105</v>
      </c>
      <c r="K39" s="161">
        <f t="shared" si="11"/>
        <v>341</v>
      </c>
    </row>
    <row r="40" spans="1:11" s="158" customFormat="1" ht="18" customHeight="1" x14ac:dyDescent="0.2">
      <c r="A40" s="155" t="s">
        <v>451</v>
      </c>
      <c r="B40" s="156">
        <v>114</v>
      </c>
      <c r="C40" s="156">
        <v>113</v>
      </c>
      <c r="D40" s="156">
        <v>95</v>
      </c>
      <c r="E40" s="161">
        <f t="shared" si="10"/>
        <v>322</v>
      </c>
      <c r="F40" s="157"/>
      <c r="G40" s="155" t="s">
        <v>383</v>
      </c>
      <c r="H40" s="156">
        <v>105</v>
      </c>
      <c r="I40" s="156">
        <v>116</v>
      </c>
      <c r="J40" s="156">
        <v>131</v>
      </c>
      <c r="K40" s="161">
        <f t="shared" si="11"/>
        <v>352</v>
      </c>
    </row>
    <row r="41" spans="1:11" s="158" customFormat="1" ht="18" customHeight="1" x14ac:dyDescent="0.2">
      <c r="A41" s="155" t="s">
        <v>426</v>
      </c>
      <c r="B41" s="156">
        <v>109</v>
      </c>
      <c r="C41" s="156">
        <v>130</v>
      </c>
      <c r="D41" s="156">
        <v>125</v>
      </c>
      <c r="E41" s="161">
        <f t="shared" si="10"/>
        <v>364</v>
      </c>
      <c r="F41" s="157"/>
      <c r="G41" s="155" t="s">
        <v>382</v>
      </c>
      <c r="H41" s="156">
        <v>110</v>
      </c>
      <c r="I41" s="156">
        <v>123</v>
      </c>
      <c r="J41" s="156">
        <v>138</v>
      </c>
      <c r="K41" s="161">
        <f t="shared" si="11"/>
        <v>371</v>
      </c>
    </row>
    <row r="42" spans="1:11" s="163" customFormat="1" ht="18" customHeight="1" x14ac:dyDescent="0.2">
      <c r="A42" s="159" t="s">
        <v>379</v>
      </c>
      <c r="B42" s="161">
        <f>SUM(B37:B41)</f>
        <v>588</v>
      </c>
      <c r="C42" s="205">
        <f>SUM(C37:C41)</f>
        <v>607</v>
      </c>
      <c r="D42" s="161">
        <f>SUM(D37:D41)</f>
        <v>544</v>
      </c>
      <c r="E42" s="161">
        <f t="shared" si="10"/>
        <v>1739</v>
      </c>
      <c r="F42" s="162"/>
      <c r="G42" s="159" t="s">
        <v>378</v>
      </c>
      <c r="H42" s="205">
        <f>SUM(H37:H41)</f>
        <v>598</v>
      </c>
      <c r="I42" s="161">
        <f>SUM(I37:I41)</f>
        <v>567</v>
      </c>
      <c r="J42" s="205">
        <f>SUM(J37:J41)</f>
        <v>599</v>
      </c>
      <c r="K42" s="205">
        <f t="shared" si="11"/>
        <v>1764</v>
      </c>
    </row>
    <row r="43" spans="1:11" s="203" customFormat="1" ht="18" customHeight="1" x14ac:dyDescent="0.4">
      <c r="A43" s="204" t="s">
        <v>206</v>
      </c>
      <c r="B43" s="202"/>
      <c r="C43" s="202"/>
      <c r="D43" s="202"/>
      <c r="E43" s="200"/>
      <c r="F43" s="201"/>
      <c r="G43" s="204" t="s">
        <v>198</v>
      </c>
      <c r="H43" s="202"/>
      <c r="I43" s="202"/>
      <c r="J43" s="202"/>
      <c r="K43" s="200"/>
    </row>
    <row r="44" spans="1:11" s="158" customFormat="1" ht="18" customHeight="1" x14ac:dyDescent="0.2">
      <c r="A44" s="155" t="s">
        <v>428</v>
      </c>
      <c r="B44" s="156">
        <v>111</v>
      </c>
      <c r="C44" s="156">
        <v>105</v>
      </c>
      <c r="D44" s="156">
        <v>101</v>
      </c>
      <c r="E44" s="161">
        <f t="shared" ref="E44:E49" si="12">SUM(B44:D44)</f>
        <v>317</v>
      </c>
      <c r="F44" s="157"/>
      <c r="G44" s="155" t="s">
        <v>405</v>
      </c>
      <c r="H44" s="156">
        <v>150</v>
      </c>
      <c r="I44" s="156">
        <v>109</v>
      </c>
      <c r="J44" s="156">
        <v>114</v>
      </c>
      <c r="K44" s="161">
        <f>SUM(H44:J44)</f>
        <v>373</v>
      </c>
    </row>
    <row r="45" spans="1:11" s="158" customFormat="1" ht="18" customHeight="1" x14ac:dyDescent="0.2">
      <c r="A45" s="155" t="s">
        <v>431</v>
      </c>
      <c r="B45" s="156">
        <v>131</v>
      </c>
      <c r="C45" s="156">
        <v>97</v>
      </c>
      <c r="D45" s="156">
        <v>103</v>
      </c>
      <c r="E45" s="161">
        <f t="shared" si="12"/>
        <v>331</v>
      </c>
      <c r="F45" s="157"/>
      <c r="G45" s="155" t="s">
        <v>402</v>
      </c>
      <c r="H45" s="156">
        <v>89</v>
      </c>
      <c r="I45" s="156">
        <v>98</v>
      </c>
      <c r="J45" s="156">
        <v>114</v>
      </c>
      <c r="K45" s="161">
        <f>SUM(H45:J45)</f>
        <v>301</v>
      </c>
    </row>
    <row r="46" spans="1:11" s="158" customFormat="1" ht="18" customHeight="1" x14ac:dyDescent="0.2">
      <c r="A46" s="155" t="s">
        <v>430</v>
      </c>
      <c r="B46" s="156">
        <v>136</v>
      </c>
      <c r="C46" s="156">
        <v>108</v>
      </c>
      <c r="D46" s="156">
        <v>118</v>
      </c>
      <c r="E46" s="161">
        <f t="shared" si="12"/>
        <v>362</v>
      </c>
      <c r="F46" s="157"/>
      <c r="G46" s="155" t="s">
        <v>404</v>
      </c>
      <c r="H46" s="156">
        <v>101</v>
      </c>
      <c r="I46" s="156">
        <v>128</v>
      </c>
      <c r="J46" s="156">
        <v>108</v>
      </c>
      <c r="K46" s="161">
        <f>SUM(H46:J46)</f>
        <v>337</v>
      </c>
    </row>
    <row r="47" spans="1:11" s="158" customFormat="1" ht="18" customHeight="1" x14ac:dyDescent="0.2">
      <c r="A47" s="155" t="s">
        <v>453</v>
      </c>
      <c r="B47" s="156">
        <v>104</v>
      </c>
      <c r="C47" s="156">
        <v>106</v>
      </c>
      <c r="D47" s="156">
        <v>107</v>
      </c>
      <c r="E47" s="161">
        <f t="shared" si="12"/>
        <v>317</v>
      </c>
      <c r="F47" s="157"/>
      <c r="G47" s="155" t="s">
        <v>403</v>
      </c>
      <c r="H47" s="156">
        <v>116</v>
      </c>
      <c r="I47" s="156">
        <v>130</v>
      </c>
      <c r="J47" s="156">
        <v>98</v>
      </c>
      <c r="K47" s="161">
        <f>SUM(H47:J47)</f>
        <v>344</v>
      </c>
    </row>
    <row r="48" spans="1:11" s="158" customFormat="1" ht="18" customHeight="1" x14ac:dyDescent="0.2">
      <c r="A48" s="155" t="s">
        <v>432</v>
      </c>
      <c r="B48" s="156">
        <v>138</v>
      </c>
      <c r="C48" s="156">
        <v>103</v>
      </c>
      <c r="D48" s="156">
        <v>122</v>
      </c>
      <c r="E48" s="161">
        <f t="shared" si="12"/>
        <v>363</v>
      </c>
      <c r="F48" s="157"/>
      <c r="G48" s="155" t="s">
        <v>406</v>
      </c>
      <c r="H48" s="156">
        <v>104</v>
      </c>
      <c r="I48" s="156">
        <v>94</v>
      </c>
      <c r="J48" s="156">
        <v>91</v>
      </c>
      <c r="K48" s="161">
        <f>SUM(H48:J48)</f>
        <v>289</v>
      </c>
    </row>
    <row r="49" spans="1:11" s="163" customFormat="1" ht="18" customHeight="1" x14ac:dyDescent="0.2">
      <c r="A49" s="159" t="s">
        <v>378</v>
      </c>
      <c r="B49" s="205">
        <f>SUM(B44:B48)</f>
        <v>620</v>
      </c>
      <c r="C49" s="161">
        <f>SUM(C44:C48)</f>
        <v>519</v>
      </c>
      <c r="D49" s="205">
        <f>SUM(D44:D48)</f>
        <v>551</v>
      </c>
      <c r="E49" s="205">
        <f t="shared" si="12"/>
        <v>1690</v>
      </c>
      <c r="F49" s="162"/>
      <c r="G49" s="159" t="s">
        <v>379</v>
      </c>
      <c r="H49" s="161">
        <f>SUM(H44:H48)</f>
        <v>560</v>
      </c>
      <c r="I49" s="205">
        <f>SUM(I44:I48)</f>
        <v>559</v>
      </c>
      <c r="J49" s="161">
        <f>SUM(J44:J48)</f>
        <v>525</v>
      </c>
      <c r="K49" s="161">
        <f>SUM(K44:K48)</f>
        <v>1644</v>
      </c>
    </row>
    <row r="50" spans="1:11" ht="18" customHeight="1" x14ac:dyDescent="0.35">
      <c r="A50" s="446" t="s">
        <v>15</v>
      </c>
      <c r="B50" s="447"/>
      <c r="C50" s="447"/>
      <c r="D50" s="447"/>
      <c r="E50" s="448"/>
      <c r="F50" s="154" t="s">
        <v>455</v>
      </c>
      <c r="G50" s="446" t="s">
        <v>16</v>
      </c>
      <c r="H50" s="447"/>
      <c r="I50" s="447"/>
      <c r="J50" s="447"/>
      <c r="K50" s="448"/>
    </row>
    <row r="51" spans="1:11" ht="18" customHeight="1" x14ac:dyDescent="0.35">
      <c r="A51" s="449" t="s">
        <v>533</v>
      </c>
      <c r="B51" s="450"/>
      <c r="C51" s="450"/>
      <c r="D51" s="450"/>
      <c r="E51" s="451"/>
      <c r="F51" s="154"/>
      <c r="G51" s="449">
        <v>41215</v>
      </c>
      <c r="H51" s="450"/>
      <c r="I51" s="450"/>
      <c r="J51" s="450"/>
      <c r="K51" s="451"/>
    </row>
    <row r="52" spans="1:11" ht="18" customHeight="1" x14ac:dyDescent="0.3">
      <c r="A52" s="443" t="s">
        <v>535</v>
      </c>
      <c r="B52" s="444"/>
      <c r="C52" s="444"/>
      <c r="D52" s="444"/>
      <c r="E52" s="445"/>
      <c r="G52" s="443" t="s">
        <v>544</v>
      </c>
      <c r="H52" s="444"/>
      <c r="I52" s="444"/>
      <c r="J52" s="444"/>
      <c r="K52" s="445"/>
    </row>
    <row r="53" spans="1:11" ht="18" customHeight="1" x14ac:dyDescent="0.3">
      <c r="A53" s="443" t="s">
        <v>536</v>
      </c>
      <c r="B53" s="444"/>
      <c r="C53" s="444"/>
      <c r="D53" s="444"/>
      <c r="E53" s="445"/>
      <c r="G53" s="443" t="s">
        <v>545</v>
      </c>
      <c r="H53" s="444"/>
      <c r="I53" s="444"/>
      <c r="J53" s="444"/>
      <c r="K53" s="445"/>
    </row>
    <row r="54" spans="1:11" ht="18" customHeight="1" x14ac:dyDescent="0.3">
      <c r="A54" s="443" t="s">
        <v>537</v>
      </c>
      <c r="B54" s="444"/>
      <c r="C54" s="444"/>
      <c r="D54" s="444"/>
      <c r="E54" s="445"/>
      <c r="G54" s="443" t="s">
        <v>546</v>
      </c>
      <c r="H54" s="444"/>
      <c r="I54" s="444"/>
      <c r="J54" s="444"/>
      <c r="K54" s="445"/>
    </row>
    <row r="55" spans="1:11" ht="18" customHeight="1" x14ac:dyDescent="0.3">
      <c r="A55" s="443" t="s">
        <v>538</v>
      </c>
      <c r="B55" s="444"/>
      <c r="C55" s="444"/>
      <c r="D55" s="444"/>
      <c r="E55" s="445"/>
      <c r="G55" s="443" t="s">
        <v>547</v>
      </c>
      <c r="H55" s="444"/>
      <c r="I55" s="444"/>
      <c r="J55" s="444"/>
      <c r="K55" s="445"/>
    </row>
    <row r="56" spans="1:11" ht="18" customHeight="1" x14ac:dyDescent="0.3">
      <c r="A56" s="443" t="s">
        <v>539</v>
      </c>
      <c r="B56" s="444"/>
      <c r="C56" s="444"/>
      <c r="D56" s="444"/>
      <c r="E56" s="445"/>
      <c r="G56" s="443" t="s">
        <v>548</v>
      </c>
      <c r="H56" s="444"/>
      <c r="I56" s="444"/>
      <c r="J56" s="444"/>
      <c r="K56" s="445"/>
    </row>
    <row r="57" spans="1:11" ht="18" customHeight="1" x14ac:dyDescent="0.3">
      <c r="A57" s="443" t="s">
        <v>540</v>
      </c>
      <c r="B57" s="444"/>
      <c r="C57" s="444"/>
      <c r="D57" s="444"/>
      <c r="E57" s="445"/>
      <c r="G57" s="443" t="s">
        <v>549</v>
      </c>
      <c r="H57" s="444"/>
      <c r="I57" s="444"/>
      <c r="J57" s="444"/>
      <c r="K57" s="445"/>
    </row>
    <row r="58" spans="1:11" ht="18" customHeight="1" x14ac:dyDescent="0.3">
      <c r="A58" s="440" t="s">
        <v>541</v>
      </c>
      <c r="B58" s="441"/>
      <c r="C58" s="441"/>
      <c r="D58" s="441"/>
      <c r="E58" s="442"/>
      <c r="G58" s="440" t="s">
        <v>550</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198</v>
      </c>
      <c r="B1" s="199"/>
      <c r="C1" s="199"/>
      <c r="D1" s="199"/>
      <c r="E1" s="200"/>
      <c r="F1" s="201"/>
      <c r="G1" s="198" t="s">
        <v>209</v>
      </c>
      <c r="H1" s="202"/>
      <c r="I1" s="202"/>
      <c r="J1" s="202"/>
      <c r="K1" s="200"/>
    </row>
    <row r="2" spans="1:11" s="158" customFormat="1" ht="18" customHeight="1" x14ac:dyDescent="0.2">
      <c r="A2" s="155" t="s">
        <v>405</v>
      </c>
      <c r="B2" s="156">
        <v>109</v>
      </c>
      <c r="C2" s="156">
        <v>121</v>
      </c>
      <c r="D2" s="156">
        <v>125</v>
      </c>
      <c r="E2" s="164">
        <f t="shared" ref="E2:E7" si="0">SUM(B2:D2)</f>
        <v>355</v>
      </c>
      <c r="F2" s="157"/>
      <c r="G2" s="155" t="s">
        <v>386</v>
      </c>
      <c r="H2" s="156">
        <v>115</v>
      </c>
      <c r="I2" s="156">
        <v>116</v>
      </c>
      <c r="J2" s="156">
        <v>123</v>
      </c>
      <c r="K2" s="161">
        <f t="shared" ref="K2:K7" si="1">SUM(H2:J2)</f>
        <v>354</v>
      </c>
    </row>
    <row r="3" spans="1:11" s="158" customFormat="1" ht="18" customHeight="1" x14ac:dyDescent="0.2">
      <c r="A3" s="155" t="s">
        <v>402</v>
      </c>
      <c r="B3" s="156">
        <v>100</v>
      </c>
      <c r="C3" s="156">
        <v>145</v>
      </c>
      <c r="D3" s="156">
        <v>126</v>
      </c>
      <c r="E3" s="164">
        <f t="shared" si="0"/>
        <v>371</v>
      </c>
      <c r="F3" s="157"/>
      <c r="G3" s="155" t="s">
        <v>563</v>
      </c>
      <c r="H3" s="156">
        <v>98</v>
      </c>
      <c r="I3" s="156">
        <v>104</v>
      </c>
      <c r="J3" s="156">
        <v>102</v>
      </c>
      <c r="K3" s="161">
        <f t="shared" si="1"/>
        <v>304</v>
      </c>
    </row>
    <row r="4" spans="1:11" s="158" customFormat="1" ht="18" customHeight="1" x14ac:dyDescent="0.2">
      <c r="A4" s="155" t="s">
        <v>404</v>
      </c>
      <c r="B4" s="156">
        <v>98</v>
      </c>
      <c r="C4" s="156">
        <v>116</v>
      </c>
      <c r="D4" s="156">
        <v>97</v>
      </c>
      <c r="E4" s="164">
        <f t="shared" si="0"/>
        <v>311</v>
      </c>
      <c r="F4" s="157"/>
      <c r="G4" s="155" t="s">
        <v>389</v>
      </c>
      <c r="H4" s="156">
        <v>138</v>
      </c>
      <c r="I4" s="156">
        <v>111</v>
      </c>
      <c r="J4" s="156">
        <v>104</v>
      </c>
      <c r="K4" s="161">
        <f t="shared" si="1"/>
        <v>353</v>
      </c>
    </row>
    <row r="5" spans="1:11" s="158" customFormat="1" ht="18" customHeight="1" x14ac:dyDescent="0.2">
      <c r="A5" s="155" t="s">
        <v>403</v>
      </c>
      <c r="B5" s="156">
        <v>197</v>
      </c>
      <c r="C5" s="156">
        <v>105</v>
      </c>
      <c r="D5" s="156">
        <v>119</v>
      </c>
      <c r="E5" s="164">
        <f t="shared" si="0"/>
        <v>421</v>
      </c>
      <c r="F5" s="157"/>
      <c r="G5" s="155" t="s">
        <v>385</v>
      </c>
      <c r="H5" s="156">
        <v>119</v>
      </c>
      <c r="I5" s="156">
        <v>108</v>
      </c>
      <c r="J5" s="156">
        <v>124</v>
      </c>
      <c r="K5" s="161">
        <f t="shared" si="1"/>
        <v>351</v>
      </c>
    </row>
    <row r="6" spans="1:11" s="158" customFormat="1" ht="18" customHeight="1" x14ac:dyDescent="0.2">
      <c r="A6" s="155" t="s">
        <v>406</v>
      </c>
      <c r="B6" s="156">
        <v>123</v>
      </c>
      <c r="C6" s="156">
        <v>117</v>
      </c>
      <c r="D6" s="156">
        <v>92</v>
      </c>
      <c r="E6" s="164">
        <f t="shared" si="0"/>
        <v>332</v>
      </c>
      <c r="F6" s="157"/>
      <c r="G6" s="155" t="s">
        <v>388</v>
      </c>
      <c r="H6" s="156">
        <v>130</v>
      </c>
      <c r="I6" s="156">
        <v>116</v>
      </c>
      <c r="J6" s="156">
        <v>135</v>
      </c>
      <c r="K6" s="161">
        <f t="shared" si="1"/>
        <v>381</v>
      </c>
    </row>
    <row r="7" spans="1:11" s="163" customFormat="1" ht="18" customHeight="1" x14ac:dyDescent="0.2">
      <c r="A7" s="159" t="s">
        <v>378</v>
      </c>
      <c r="B7" s="206">
        <f>SUM(B2:B6)</f>
        <v>627</v>
      </c>
      <c r="C7" s="206">
        <f>SUM(C2:C6)</f>
        <v>604</v>
      </c>
      <c r="D7" s="160">
        <f>SUM(D2:D6)</f>
        <v>559</v>
      </c>
      <c r="E7" s="205">
        <f t="shared" si="0"/>
        <v>1790</v>
      </c>
      <c r="F7" s="162"/>
      <c r="G7" s="159" t="s">
        <v>379</v>
      </c>
      <c r="H7" s="161">
        <f>SUM(H2:H6)</f>
        <v>600</v>
      </c>
      <c r="I7" s="161">
        <f>SUM(I2:I6)</f>
        <v>555</v>
      </c>
      <c r="J7" s="205">
        <f>SUM(J2:J6)</f>
        <v>588</v>
      </c>
      <c r="K7" s="161">
        <f t="shared" si="1"/>
        <v>1743</v>
      </c>
    </row>
    <row r="8" spans="1:11" s="203" customFormat="1" ht="18" customHeight="1" x14ac:dyDescent="0.4">
      <c r="A8" s="198" t="s">
        <v>205</v>
      </c>
      <c r="B8" s="199"/>
      <c r="C8" s="199"/>
      <c r="D8" s="199"/>
      <c r="E8" s="200"/>
      <c r="F8" s="201"/>
      <c r="G8" s="198" t="s">
        <v>204</v>
      </c>
      <c r="H8" s="202"/>
      <c r="I8" s="202"/>
      <c r="J8" s="202"/>
      <c r="K8" s="200"/>
    </row>
    <row r="9" spans="1:11" s="158" customFormat="1" ht="18" customHeight="1" x14ac:dyDescent="0.2">
      <c r="A9" s="155" t="s">
        <v>427</v>
      </c>
      <c r="B9" s="156">
        <v>107</v>
      </c>
      <c r="C9" s="156">
        <v>125</v>
      </c>
      <c r="D9" s="156">
        <v>120</v>
      </c>
      <c r="E9" s="164">
        <f t="shared" ref="E9:E14" si="2">SUM(B9:D9)</f>
        <v>352</v>
      </c>
      <c r="F9" s="157"/>
      <c r="G9" s="155" t="s">
        <v>433</v>
      </c>
      <c r="H9" s="156">
        <v>110</v>
      </c>
      <c r="I9" s="156">
        <v>137</v>
      </c>
      <c r="J9" s="156">
        <v>130</v>
      </c>
      <c r="K9" s="161">
        <f t="shared" ref="K9:K14" si="3">SUM(H9:J9)</f>
        <v>377</v>
      </c>
    </row>
    <row r="10" spans="1:11" s="158" customFormat="1" ht="18" customHeight="1" x14ac:dyDescent="0.2">
      <c r="A10" s="155" t="s">
        <v>423</v>
      </c>
      <c r="B10" s="156">
        <v>136</v>
      </c>
      <c r="C10" s="156">
        <v>117</v>
      </c>
      <c r="D10" s="156">
        <v>110</v>
      </c>
      <c r="E10" s="164">
        <f t="shared" si="2"/>
        <v>363</v>
      </c>
      <c r="F10" s="157"/>
      <c r="G10" s="155" t="s">
        <v>434</v>
      </c>
      <c r="H10" s="156">
        <v>105</v>
      </c>
      <c r="I10" s="156">
        <v>141</v>
      </c>
      <c r="J10" s="156">
        <v>146</v>
      </c>
      <c r="K10" s="161">
        <f t="shared" si="3"/>
        <v>392</v>
      </c>
    </row>
    <row r="11" spans="1:11" s="158" customFormat="1" ht="18" customHeight="1" x14ac:dyDescent="0.2">
      <c r="A11" s="155" t="s">
        <v>459</v>
      </c>
      <c r="B11" s="156">
        <v>106</v>
      </c>
      <c r="C11" s="156">
        <v>113</v>
      </c>
      <c r="D11" s="156">
        <v>137</v>
      </c>
      <c r="E11" s="164">
        <f t="shared" si="2"/>
        <v>356</v>
      </c>
      <c r="F11" s="157"/>
      <c r="G11" s="155" t="s">
        <v>435</v>
      </c>
      <c r="H11" s="156">
        <v>129</v>
      </c>
      <c r="I11" s="156">
        <v>105</v>
      </c>
      <c r="J11" s="156">
        <v>142</v>
      </c>
      <c r="K11" s="161">
        <f t="shared" si="3"/>
        <v>376</v>
      </c>
    </row>
    <row r="12" spans="1:11" s="158" customFormat="1" ht="18" customHeight="1" x14ac:dyDescent="0.2">
      <c r="A12" s="155" t="s">
        <v>451</v>
      </c>
      <c r="B12" s="156">
        <v>101</v>
      </c>
      <c r="C12" s="156">
        <v>123</v>
      </c>
      <c r="D12" s="156">
        <v>136</v>
      </c>
      <c r="E12" s="164">
        <f t="shared" si="2"/>
        <v>360</v>
      </c>
      <c r="F12" s="157"/>
      <c r="G12" s="155" t="s">
        <v>436</v>
      </c>
      <c r="H12" s="156">
        <v>128</v>
      </c>
      <c r="I12" s="156">
        <v>97</v>
      </c>
      <c r="J12" s="156">
        <v>132</v>
      </c>
      <c r="K12" s="161">
        <f t="shared" si="3"/>
        <v>357</v>
      </c>
    </row>
    <row r="13" spans="1:11" s="158" customFormat="1" ht="18" customHeight="1" x14ac:dyDescent="0.2">
      <c r="A13" s="155" t="s">
        <v>426</v>
      </c>
      <c r="B13" s="156">
        <v>117</v>
      </c>
      <c r="C13" s="156">
        <v>120</v>
      </c>
      <c r="D13" s="156">
        <v>105</v>
      </c>
      <c r="E13" s="164">
        <f t="shared" si="2"/>
        <v>342</v>
      </c>
      <c r="F13" s="157"/>
      <c r="G13" s="155" t="s">
        <v>437</v>
      </c>
      <c r="H13" s="156">
        <v>142</v>
      </c>
      <c r="I13" s="156">
        <v>116</v>
      </c>
      <c r="J13" s="156">
        <v>97</v>
      </c>
      <c r="K13" s="161">
        <f t="shared" si="3"/>
        <v>355</v>
      </c>
    </row>
    <row r="14" spans="1:11" s="163" customFormat="1" ht="18" customHeight="1" x14ac:dyDescent="0.2">
      <c r="A14" s="159" t="s">
        <v>379</v>
      </c>
      <c r="B14" s="160">
        <f>SUM(B9:B13)</f>
        <v>567</v>
      </c>
      <c r="C14" s="206">
        <f>SUM(C9:C13)</f>
        <v>598</v>
      </c>
      <c r="D14" s="160">
        <f>SUM(D9:D13)</f>
        <v>608</v>
      </c>
      <c r="E14" s="161">
        <f t="shared" si="2"/>
        <v>1773</v>
      </c>
      <c r="F14" s="162"/>
      <c r="G14" s="159" t="s">
        <v>378</v>
      </c>
      <c r="H14" s="205">
        <f>SUM(H9:H13)</f>
        <v>614</v>
      </c>
      <c r="I14" s="161">
        <f>SUM(I9:I13)</f>
        <v>596</v>
      </c>
      <c r="J14" s="205">
        <f>SUM(J9:J13)</f>
        <v>647</v>
      </c>
      <c r="K14" s="205">
        <f t="shared" si="3"/>
        <v>1857</v>
      </c>
    </row>
    <row r="15" spans="1:11" s="203" customFormat="1" ht="18" customHeight="1" x14ac:dyDescent="0.4">
      <c r="A15" s="198" t="s">
        <v>208</v>
      </c>
      <c r="B15" s="199"/>
      <c r="C15" s="199"/>
      <c r="D15" s="199"/>
      <c r="E15" s="200"/>
      <c r="F15" s="201"/>
      <c r="G15" s="198" t="s">
        <v>230</v>
      </c>
      <c r="H15" s="202"/>
      <c r="I15" s="202"/>
      <c r="J15" s="202"/>
      <c r="K15" s="200"/>
    </row>
    <row r="16" spans="1:11" s="158" customFormat="1" ht="18" customHeight="1" x14ac:dyDescent="0.2">
      <c r="A16" s="155" t="s">
        <v>444</v>
      </c>
      <c r="B16" s="156">
        <v>95</v>
      </c>
      <c r="C16" s="156">
        <v>131</v>
      </c>
      <c r="D16" s="156">
        <v>127</v>
      </c>
      <c r="E16" s="164">
        <f t="shared" ref="E16:E21" si="4">SUM(B16:D16)</f>
        <v>353</v>
      </c>
      <c r="F16" s="157"/>
      <c r="G16" s="155" t="s">
        <v>383</v>
      </c>
      <c r="H16" s="156">
        <v>143</v>
      </c>
      <c r="I16" s="156">
        <v>137</v>
      </c>
      <c r="J16" s="156">
        <v>104</v>
      </c>
      <c r="K16" s="161">
        <f t="shared" ref="K16:K21" si="5">SUM(H16:J16)</f>
        <v>384</v>
      </c>
    </row>
    <row r="17" spans="1:11" s="158" customFormat="1" ht="18" customHeight="1" x14ac:dyDescent="0.2">
      <c r="A17" s="155" t="s">
        <v>468</v>
      </c>
      <c r="B17" s="156">
        <v>148</v>
      </c>
      <c r="C17" s="156">
        <v>123</v>
      </c>
      <c r="D17" s="156">
        <v>153</v>
      </c>
      <c r="E17" s="164">
        <f t="shared" si="4"/>
        <v>424</v>
      </c>
      <c r="F17" s="157"/>
      <c r="G17" s="155" t="s">
        <v>384</v>
      </c>
      <c r="H17" s="156">
        <v>127</v>
      </c>
      <c r="I17" s="156">
        <v>102</v>
      </c>
      <c r="J17" s="156">
        <v>107</v>
      </c>
      <c r="K17" s="161">
        <f t="shared" si="5"/>
        <v>336</v>
      </c>
    </row>
    <row r="18" spans="1:11" s="158" customFormat="1" ht="18" customHeight="1" x14ac:dyDescent="0.2">
      <c r="A18" s="155" t="s">
        <v>446</v>
      </c>
      <c r="B18" s="156">
        <v>114</v>
      </c>
      <c r="C18" s="156">
        <v>130</v>
      </c>
      <c r="D18" s="156">
        <v>106</v>
      </c>
      <c r="E18" s="164">
        <f t="shared" si="4"/>
        <v>350</v>
      </c>
      <c r="F18" s="157"/>
      <c r="G18" s="155" t="s">
        <v>381</v>
      </c>
      <c r="H18" s="156">
        <v>103</v>
      </c>
      <c r="I18" s="156">
        <v>103</v>
      </c>
      <c r="J18" s="156">
        <v>119</v>
      </c>
      <c r="K18" s="161">
        <f t="shared" si="5"/>
        <v>325</v>
      </c>
    </row>
    <row r="19" spans="1:11" s="158" customFormat="1" ht="18" customHeight="1" x14ac:dyDescent="0.2">
      <c r="A19" s="155" t="s">
        <v>447</v>
      </c>
      <c r="B19" s="156">
        <v>126</v>
      </c>
      <c r="C19" s="156">
        <v>159</v>
      </c>
      <c r="D19" s="156">
        <v>102</v>
      </c>
      <c r="E19" s="164">
        <f t="shared" si="4"/>
        <v>387</v>
      </c>
      <c r="F19" s="157"/>
      <c r="G19" s="155" t="s">
        <v>448</v>
      </c>
      <c r="H19" s="156">
        <v>133</v>
      </c>
      <c r="I19" s="156">
        <v>116</v>
      </c>
      <c r="J19" s="156">
        <v>115</v>
      </c>
      <c r="K19" s="161">
        <f t="shared" si="5"/>
        <v>364</v>
      </c>
    </row>
    <row r="20" spans="1:11" s="158" customFormat="1" ht="18" customHeight="1" x14ac:dyDescent="0.2">
      <c r="A20" s="155" t="s">
        <v>443</v>
      </c>
      <c r="B20" s="156">
        <v>109</v>
      </c>
      <c r="C20" s="156">
        <v>116</v>
      </c>
      <c r="D20" s="156">
        <v>94</v>
      </c>
      <c r="E20" s="164">
        <f t="shared" si="4"/>
        <v>319</v>
      </c>
      <c r="F20" s="157"/>
      <c r="G20" s="155" t="s">
        <v>382</v>
      </c>
      <c r="H20" s="156">
        <v>102</v>
      </c>
      <c r="I20" s="156">
        <v>168</v>
      </c>
      <c r="J20" s="156">
        <v>128</v>
      </c>
      <c r="K20" s="161">
        <f t="shared" si="5"/>
        <v>398</v>
      </c>
    </row>
    <row r="21" spans="1:11" s="163" customFormat="1" ht="18" customHeight="1" x14ac:dyDescent="0.2">
      <c r="A21" s="159" t="s">
        <v>378</v>
      </c>
      <c r="B21" s="160">
        <f>SUM(B16:B20)</f>
        <v>592</v>
      </c>
      <c r="C21" s="206">
        <f>SUM(C16:C20)</f>
        <v>659</v>
      </c>
      <c r="D21" s="206">
        <f>SUM(D16:D20)</f>
        <v>582</v>
      </c>
      <c r="E21" s="205">
        <f t="shared" si="4"/>
        <v>1833</v>
      </c>
      <c r="F21" s="162"/>
      <c r="G21" s="159" t="s">
        <v>379</v>
      </c>
      <c r="H21" s="205">
        <f>SUM(H16:H20)</f>
        <v>608</v>
      </c>
      <c r="I21" s="161">
        <f>SUM(I16:I20)</f>
        <v>626</v>
      </c>
      <c r="J21" s="161">
        <f>SUM(J16:J20)</f>
        <v>573</v>
      </c>
      <c r="K21" s="161">
        <f t="shared" si="5"/>
        <v>1807</v>
      </c>
    </row>
    <row r="22" spans="1:11" s="203" customFormat="1" ht="18" customHeight="1" x14ac:dyDescent="0.4">
      <c r="A22" s="204" t="s">
        <v>199</v>
      </c>
      <c r="B22" s="202"/>
      <c r="C22" s="202"/>
      <c r="D22" s="202"/>
      <c r="E22" s="200"/>
      <c r="F22" s="201"/>
      <c r="G22" s="204" t="s">
        <v>207</v>
      </c>
      <c r="H22" s="202"/>
      <c r="I22" s="202"/>
      <c r="J22" s="202"/>
      <c r="K22" s="200"/>
    </row>
    <row r="23" spans="1:11" s="158" customFormat="1" ht="18" customHeight="1" x14ac:dyDescent="0.2">
      <c r="A23" s="155" t="s">
        <v>440</v>
      </c>
      <c r="B23" s="156">
        <v>150</v>
      </c>
      <c r="C23" s="156">
        <v>98</v>
      </c>
      <c r="D23" s="156">
        <v>129</v>
      </c>
      <c r="E23" s="161">
        <f t="shared" ref="E23:E28" si="6">SUM(B23:D23)</f>
        <v>377</v>
      </c>
      <c r="F23" s="157"/>
      <c r="G23" s="155" t="s">
        <v>413</v>
      </c>
      <c r="H23" s="156">
        <v>122</v>
      </c>
      <c r="I23" s="156">
        <v>114</v>
      </c>
      <c r="J23" s="156">
        <v>108</v>
      </c>
      <c r="K23" s="161">
        <f t="shared" ref="K23:K28" si="7">SUM(H23:J23)</f>
        <v>344</v>
      </c>
    </row>
    <row r="24" spans="1:11" s="158" customFormat="1" ht="18" customHeight="1" x14ac:dyDescent="0.2">
      <c r="A24" s="155" t="s">
        <v>560</v>
      </c>
      <c r="B24" s="156">
        <v>155</v>
      </c>
      <c r="C24" s="156">
        <v>123</v>
      </c>
      <c r="D24" s="156">
        <v>114</v>
      </c>
      <c r="E24" s="161">
        <f t="shared" si="6"/>
        <v>392</v>
      </c>
      <c r="F24" s="157"/>
      <c r="G24" s="155" t="s">
        <v>416</v>
      </c>
      <c r="H24" s="156">
        <v>120</v>
      </c>
      <c r="I24" s="156">
        <v>136</v>
      </c>
      <c r="J24" s="156">
        <v>127</v>
      </c>
      <c r="K24" s="161">
        <f t="shared" si="7"/>
        <v>383</v>
      </c>
    </row>
    <row r="25" spans="1:11" s="158" customFormat="1" ht="18" customHeight="1" x14ac:dyDescent="0.2">
      <c r="A25" s="155" t="s">
        <v>439</v>
      </c>
      <c r="B25" s="156">
        <v>93</v>
      </c>
      <c r="C25" s="156">
        <v>106</v>
      </c>
      <c r="D25" s="156">
        <v>148</v>
      </c>
      <c r="E25" s="161">
        <f t="shared" si="6"/>
        <v>347</v>
      </c>
      <c r="F25" s="157"/>
      <c r="G25" s="155" t="s">
        <v>415</v>
      </c>
      <c r="H25" s="156">
        <v>104</v>
      </c>
      <c r="I25" s="156">
        <v>124</v>
      </c>
      <c r="J25" s="156">
        <v>121</v>
      </c>
      <c r="K25" s="161">
        <f t="shared" si="7"/>
        <v>349</v>
      </c>
    </row>
    <row r="26" spans="1:11" s="158" customFormat="1" ht="18" customHeight="1" x14ac:dyDescent="0.2">
      <c r="A26" s="155" t="s">
        <v>441</v>
      </c>
      <c r="B26" s="156">
        <v>121</v>
      </c>
      <c r="C26" s="156">
        <v>119</v>
      </c>
      <c r="D26" s="156">
        <v>136</v>
      </c>
      <c r="E26" s="161">
        <f t="shared" si="6"/>
        <v>376</v>
      </c>
      <c r="F26" s="157"/>
      <c r="G26" s="155" t="s">
        <v>498</v>
      </c>
      <c r="H26" s="156">
        <v>111</v>
      </c>
      <c r="I26" s="156">
        <v>126</v>
      </c>
      <c r="J26" s="156">
        <v>119</v>
      </c>
      <c r="K26" s="161">
        <f t="shared" si="7"/>
        <v>356</v>
      </c>
    </row>
    <row r="27" spans="1:11" s="158" customFormat="1" ht="18" customHeight="1" x14ac:dyDescent="0.2">
      <c r="A27" s="155" t="s">
        <v>442</v>
      </c>
      <c r="B27" s="156">
        <v>112</v>
      </c>
      <c r="C27" s="156">
        <v>125</v>
      </c>
      <c r="D27" s="156">
        <v>130</v>
      </c>
      <c r="E27" s="161">
        <f t="shared" si="6"/>
        <v>367</v>
      </c>
      <c r="F27" s="157"/>
      <c r="G27" s="155" t="s">
        <v>450</v>
      </c>
      <c r="H27" s="156">
        <v>134</v>
      </c>
      <c r="I27" s="156">
        <v>115</v>
      </c>
      <c r="J27" s="156">
        <v>127</v>
      </c>
      <c r="K27" s="161">
        <f t="shared" si="7"/>
        <v>376</v>
      </c>
    </row>
    <row r="28" spans="1:11" s="163" customFormat="1" ht="18" customHeight="1" x14ac:dyDescent="0.2">
      <c r="A28" s="159" t="s">
        <v>378</v>
      </c>
      <c r="B28" s="205">
        <f>SUM(B23:B27)</f>
        <v>631</v>
      </c>
      <c r="C28" s="161">
        <f>SUM(C23:C27)</f>
        <v>571</v>
      </c>
      <c r="D28" s="205">
        <f>SUM(D23:D27)</f>
        <v>657</v>
      </c>
      <c r="E28" s="205">
        <f t="shared" si="6"/>
        <v>1859</v>
      </c>
      <c r="F28" s="162"/>
      <c r="G28" s="159" t="s">
        <v>379</v>
      </c>
      <c r="H28" s="161">
        <f>SUM(H23:H27)</f>
        <v>591</v>
      </c>
      <c r="I28" s="205">
        <f>SUM(I23:I27)</f>
        <v>615</v>
      </c>
      <c r="J28" s="161">
        <f>SUM(J23:J27)</f>
        <v>602</v>
      </c>
      <c r="K28" s="161">
        <f t="shared" si="7"/>
        <v>1808</v>
      </c>
    </row>
    <row r="29" spans="1:11" s="203" customFormat="1" ht="18" customHeight="1" x14ac:dyDescent="0.4">
      <c r="A29" s="204" t="s">
        <v>200</v>
      </c>
      <c r="B29" s="202"/>
      <c r="C29" s="202"/>
      <c r="D29" s="202"/>
      <c r="E29" s="200"/>
      <c r="F29" s="201"/>
      <c r="G29" s="204" t="s">
        <v>231</v>
      </c>
      <c r="H29" s="202"/>
      <c r="I29" s="202"/>
      <c r="J29" s="202"/>
      <c r="K29" s="200"/>
    </row>
    <row r="30" spans="1:11" s="158" customFormat="1" ht="18" customHeight="1" x14ac:dyDescent="0.2">
      <c r="A30" s="155" t="s">
        <v>407</v>
      </c>
      <c r="B30" s="156">
        <v>121</v>
      </c>
      <c r="C30" s="156">
        <v>96</v>
      </c>
      <c r="D30" s="156">
        <v>121</v>
      </c>
      <c r="E30" s="161">
        <f t="shared" ref="E30:E35" si="8">SUM(B30:D30)</f>
        <v>338</v>
      </c>
      <c r="F30" s="157"/>
      <c r="G30" s="155" t="s">
        <v>392</v>
      </c>
      <c r="H30" s="156">
        <v>112</v>
      </c>
      <c r="I30" s="156">
        <v>110</v>
      </c>
      <c r="J30" s="156">
        <v>92</v>
      </c>
      <c r="K30" s="161">
        <f t="shared" ref="K30:K35" si="9">SUM(H30:J30)</f>
        <v>314</v>
      </c>
    </row>
    <row r="31" spans="1:11" s="158" customFormat="1" ht="18" customHeight="1" x14ac:dyDescent="0.2">
      <c r="A31" s="155" t="s">
        <v>408</v>
      </c>
      <c r="B31" s="156">
        <v>140</v>
      </c>
      <c r="C31" s="156">
        <v>131</v>
      </c>
      <c r="D31" s="156">
        <v>95</v>
      </c>
      <c r="E31" s="161">
        <f t="shared" si="8"/>
        <v>366</v>
      </c>
      <c r="F31" s="157"/>
      <c r="G31" s="155" t="s">
        <v>562</v>
      </c>
      <c r="H31" s="156">
        <v>108</v>
      </c>
      <c r="I31" s="156">
        <v>117</v>
      </c>
      <c r="J31" s="156">
        <v>129</v>
      </c>
      <c r="K31" s="161">
        <f t="shared" si="9"/>
        <v>354</v>
      </c>
    </row>
    <row r="32" spans="1:11" s="158" customFormat="1" ht="18" customHeight="1" x14ac:dyDescent="0.2">
      <c r="A32" s="155" t="s">
        <v>409</v>
      </c>
      <c r="B32" s="156">
        <v>128</v>
      </c>
      <c r="C32" s="156">
        <v>133</v>
      </c>
      <c r="D32" s="156">
        <v>139</v>
      </c>
      <c r="E32" s="161">
        <f t="shared" si="8"/>
        <v>400</v>
      </c>
      <c r="F32" s="157"/>
      <c r="G32" s="155" t="s">
        <v>391</v>
      </c>
      <c r="H32" s="156">
        <v>124</v>
      </c>
      <c r="I32" s="156">
        <v>118</v>
      </c>
      <c r="J32" s="156">
        <v>97</v>
      </c>
      <c r="K32" s="161">
        <f t="shared" si="9"/>
        <v>339</v>
      </c>
    </row>
    <row r="33" spans="1:11" s="158" customFormat="1" ht="18" customHeight="1" x14ac:dyDescent="0.2">
      <c r="A33" s="155" t="s">
        <v>410</v>
      </c>
      <c r="B33" s="156">
        <v>120</v>
      </c>
      <c r="C33" s="156">
        <v>125</v>
      </c>
      <c r="D33" s="156">
        <v>97</v>
      </c>
      <c r="E33" s="161">
        <f t="shared" si="8"/>
        <v>342</v>
      </c>
      <c r="F33" s="157"/>
      <c r="G33" s="155" t="s">
        <v>394</v>
      </c>
      <c r="H33" s="156">
        <v>167</v>
      </c>
      <c r="I33" s="156">
        <v>114</v>
      </c>
      <c r="J33" s="156">
        <v>126</v>
      </c>
      <c r="K33" s="161">
        <f t="shared" si="9"/>
        <v>407</v>
      </c>
    </row>
    <row r="34" spans="1:11" s="158" customFormat="1" ht="18" customHeight="1" x14ac:dyDescent="0.2">
      <c r="A34" s="155" t="s">
        <v>411</v>
      </c>
      <c r="B34" s="156">
        <v>115</v>
      </c>
      <c r="C34" s="156">
        <v>101</v>
      </c>
      <c r="D34" s="156">
        <v>107</v>
      </c>
      <c r="E34" s="161">
        <f t="shared" si="8"/>
        <v>323</v>
      </c>
      <c r="F34" s="157"/>
      <c r="G34" s="155" t="s">
        <v>390</v>
      </c>
      <c r="H34" s="156">
        <v>125</v>
      </c>
      <c r="I34" s="156">
        <v>125</v>
      </c>
      <c r="J34" s="156">
        <v>97</v>
      </c>
      <c r="K34" s="161">
        <f t="shared" si="9"/>
        <v>347</v>
      </c>
    </row>
    <row r="35" spans="1:11" s="163" customFormat="1" ht="18" customHeight="1" x14ac:dyDescent="0.2">
      <c r="A35" s="159" t="s">
        <v>378</v>
      </c>
      <c r="B35" s="161">
        <f>SUM(B30:B34)</f>
        <v>624</v>
      </c>
      <c r="C35" s="205">
        <f>SUM(C30:C34)</f>
        <v>586</v>
      </c>
      <c r="D35" s="205">
        <f>SUM(D30:D34)</f>
        <v>559</v>
      </c>
      <c r="E35" s="205">
        <f t="shared" si="8"/>
        <v>1769</v>
      </c>
      <c r="F35" s="162"/>
      <c r="G35" s="159" t="s">
        <v>379</v>
      </c>
      <c r="H35" s="205">
        <f>SUM(H30:H34)</f>
        <v>636</v>
      </c>
      <c r="I35" s="161">
        <f>SUM(I30:I34)</f>
        <v>584</v>
      </c>
      <c r="J35" s="161">
        <f>SUM(J30:J34)</f>
        <v>541</v>
      </c>
      <c r="K35" s="161">
        <f t="shared" si="9"/>
        <v>1761</v>
      </c>
    </row>
    <row r="36" spans="1:11" s="203" customFormat="1" ht="18" customHeight="1" x14ac:dyDescent="0.4">
      <c r="A36" s="204" t="s">
        <v>206</v>
      </c>
      <c r="B36" s="202"/>
      <c r="C36" s="202"/>
      <c r="D36" s="202"/>
      <c r="E36" s="200"/>
      <c r="F36" s="201"/>
      <c r="G36" s="204" t="s">
        <v>201</v>
      </c>
      <c r="H36" s="202"/>
      <c r="I36" s="202"/>
      <c r="J36" s="202"/>
      <c r="K36" s="200"/>
    </row>
    <row r="37" spans="1:11" s="158" customFormat="1" ht="18" customHeight="1" x14ac:dyDescent="0.2">
      <c r="A37" s="155" t="s">
        <v>428</v>
      </c>
      <c r="B37" s="156">
        <v>103</v>
      </c>
      <c r="C37" s="156">
        <v>92</v>
      </c>
      <c r="D37" s="156">
        <v>146</v>
      </c>
      <c r="E37" s="161">
        <f t="shared" ref="E37:E42" si="10">SUM(B37:D37)</f>
        <v>341</v>
      </c>
      <c r="F37" s="157"/>
      <c r="G37" s="155" t="s">
        <v>395</v>
      </c>
      <c r="H37" s="156">
        <v>96</v>
      </c>
      <c r="I37" s="156">
        <v>100</v>
      </c>
      <c r="J37" s="156">
        <v>112</v>
      </c>
      <c r="K37" s="161">
        <f t="shared" ref="K37:K42" si="11">SUM(H37:J37)</f>
        <v>308</v>
      </c>
    </row>
    <row r="38" spans="1:11" s="158" customFormat="1" ht="18" customHeight="1" x14ac:dyDescent="0.2">
      <c r="A38" s="155" t="s">
        <v>431</v>
      </c>
      <c r="B38" s="156">
        <v>141</v>
      </c>
      <c r="C38" s="156">
        <v>138</v>
      </c>
      <c r="D38" s="156">
        <v>130</v>
      </c>
      <c r="E38" s="161">
        <f t="shared" si="10"/>
        <v>409</v>
      </c>
      <c r="F38" s="157"/>
      <c r="G38" s="155" t="s">
        <v>396</v>
      </c>
      <c r="H38" s="156">
        <v>127</v>
      </c>
      <c r="I38" s="156">
        <v>120</v>
      </c>
      <c r="J38" s="156">
        <v>149</v>
      </c>
      <c r="K38" s="161">
        <f t="shared" si="11"/>
        <v>396</v>
      </c>
    </row>
    <row r="39" spans="1:11" s="158" customFormat="1" ht="18" customHeight="1" x14ac:dyDescent="0.2">
      <c r="A39" s="155" t="s">
        <v>430</v>
      </c>
      <c r="B39" s="156">
        <v>123</v>
      </c>
      <c r="C39" s="156">
        <v>124</v>
      </c>
      <c r="D39" s="156">
        <v>132</v>
      </c>
      <c r="E39" s="161">
        <f t="shared" si="10"/>
        <v>379</v>
      </c>
      <c r="F39" s="157"/>
      <c r="G39" s="155" t="s">
        <v>561</v>
      </c>
      <c r="H39" s="156">
        <v>109</v>
      </c>
      <c r="I39" s="156">
        <v>147</v>
      </c>
      <c r="J39" s="156">
        <v>127</v>
      </c>
      <c r="K39" s="161">
        <f t="shared" si="11"/>
        <v>383</v>
      </c>
    </row>
    <row r="40" spans="1:11" s="158" customFormat="1" ht="18" customHeight="1" x14ac:dyDescent="0.2">
      <c r="A40" s="155" t="s">
        <v>453</v>
      </c>
      <c r="B40" s="156">
        <v>122</v>
      </c>
      <c r="C40" s="156">
        <v>124</v>
      </c>
      <c r="D40" s="156">
        <v>105</v>
      </c>
      <c r="E40" s="161">
        <f t="shared" si="10"/>
        <v>351</v>
      </c>
      <c r="F40" s="157"/>
      <c r="G40" s="155" t="s">
        <v>449</v>
      </c>
      <c r="H40" s="156">
        <v>108</v>
      </c>
      <c r="I40" s="156">
        <v>128</v>
      </c>
      <c r="J40" s="156">
        <v>130</v>
      </c>
      <c r="K40" s="161">
        <f t="shared" si="11"/>
        <v>366</v>
      </c>
    </row>
    <row r="41" spans="1:11" s="158" customFormat="1" ht="18" customHeight="1" x14ac:dyDescent="0.2">
      <c r="A41" s="155" t="s">
        <v>432</v>
      </c>
      <c r="B41" s="156">
        <v>109</v>
      </c>
      <c r="C41" s="156">
        <v>97</v>
      </c>
      <c r="D41" s="156">
        <v>135</v>
      </c>
      <c r="E41" s="161">
        <f t="shared" si="10"/>
        <v>341</v>
      </c>
      <c r="F41" s="157"/>
      <c r="G41" s="155" t="s">
        <v>399</v>
      </c>
      <c r="H41" s="156">
        <v>126</v>
      </c>
      <c r="I41" s="156">
        <v>119</v>
      </c>
      <c r="J41" s="156">
        <v>105</v>
      </c>
      <c r="K41" s="161">
        <f t="shared" si="11"/>
        <v>350</v>
      </c>
    </row>
    <row r="42" spans="1:11" s="163" customFormat="1" ht="18" customHeight="1" x14ac:dyDescent="0.2">
      <c r="A42" s="159" t="s">
        <v>378</v>
      </c>
      <c r="B42" s="205">
        <f>SUM(B37:B41)</f>
        <v>598</v>
      </c>
      <c r="C42" s="161">
        <f>SUM(C37:C41)</f>
        <v>575</v>
      </c>
      <c r="D42" s="205">
        <f>SUM(D37:D41)</f>
        <v>648</v>
      </c>
      <c r="E42" s="205">
        <f t="shared" si="10"/>
        <v>1821</v>
      </c>
      <c r="F42" s="162"/>
      <c r="G42" s="159" t="s">
        <v>379</v>
      </c>
      <c r="H42" s="161">
        <f>SUM(H37:H41)</f>
        <v>566</v>
      </c>
      <c r="I42" s="205">
        <f>SUM(I37:I41)</f>
        <v>614</v>
      </c>
      <c r="J42" s="161">
        <f>SUM(J37:J41)</f>
        <v>623</v>
      </c>
      <c r="K42" s="161">
        <f t="shared" si="11"/>
        <v>1803</v>
      </c>
    </row>
    <row r="43" spans="1:11" s="203" customFormat="1" ht="18" customHeight="1" x14ac:dyDescent="0.4">
      <c r="A43" s="204" t="s">
        <v>202</v>
      </c>
      <c r="B43" s="202"/>
      <c r="C43" s="202"/>
      <c r="D43" s="202"/>
      <c r="E43" s="200"/>
      <c r="F43" s="201"/>
      <c r="G43" s="204" t="s">
        <v>203</v>
      </c>
      <c r="H43" s="202"/>
      <c r="I43" s="202"/>
      <c r="J43" s="202"/>
      <c r="K43" s="200"/>
    </row>
    <row r="44" spans="1:11" s="158" customFormat="1" ht="18" customHeight="1" x14ac:dyDescent="0.2">
      <c r="A44" s="155" t="s">
        <v>488</v>
      </c>
      <c r="B44" s="156">
        <v>141</v>
      </c>
      <c r="C44" s="156">
        <v>106</v>
      </c>
      <c r="D44" s="156">
        <v>108</v>
      </c>
      <c r="E44" s="161">
        <f t="shared" ref="E44:E49" si="12">SUM(B44:D44)</f>
        <v>355</v>
      </c>
      <c r="F44" s="157"/>
      <c r="G44" s="155" t="s">
        <v>420</v>
      </c>
      <c r="H44" s="156">
        <v>116</v>
      </c>
      <c r="I44" s="156">
        <v>109</v>
      </c>
      <c r="J44" s="156">
        <v>149</v>
      </c>
      <c r="K44" s="161">
        <f>SUM(H44:J44)</f>
        <v>374</v>
      </c>
    </row>
    <row r="45" spans="1:11" s="158" customFormat="1" ht="18" customHeight="1" x14ac:dyDescent="0.2">
      <c r="A45" s="155" t="s">
        <v>374</v>
      </c>
      <c r="B45" s="156">
        <v>111</v>
      </c>
      <c r="C45" s="156">
        <v>104</v>
      </c>
      <c r="D45" s="156">
        <v>110</v>
      </c>
      <c r="E45" s="161">
        <f t="shared" si="12"/>
        <v>325</v>
      </c>
      <c r="F45" s="157"/>
      <c r="G45" s="155" t="s">
        <v>419</v>
      </c>
      <c r="H45" s="156">
        <v>139</v>
      </c>
      <c r="I45" s="156">
        <v>128</v>
      </c>
      <c r="J45" s="156">
        <v>104</v>
      </c>
      <c r="K45" s="161">
        <f>SUM(H45:J45)</f>
        <v>371</v>
      </c>
    </row>
    <row r="46" spans="1:11" s="158" customFormat="1" ht="18" customHeight="1" x14ac:dyDescent="0.2">
      <c r="A46" s="155" t="s">
        <v>375</v>
      </c>
      <c r="B46" s="156">
        <v>101</v>
      </c>
      <c r="C46" s="156">
        <v>146</v>
      </c>
      <c r="D46" s="156">
        <v>111</v>
      </c>
      <c r="E46" s="161">
        <f t="shared" si="12"/>
        <v>358</v>
      </c>
      <c r="F46" s="157"/>
      <c r="G46" s="155" t="s">
        <v>418</v>
      </c>
      <c r="H46" s="156">
        <v>118</v>
      </c>
      <c r="I46" s="156">
        <v>127</v>
      </c>
      <c r="J46" s="156">
        <v>101</v>
      </c>
      <c r="K46" s="161">
        <f>SUM(H46:J46)</f>
        <v>346</v>
      </c>
    </row>
    <row r="47" spans="1:11" s="158" customFormat="1" ht="18" customHeight="1" x14ac:dyDescent="0.2">
      <c r="A47" s="155" t="s">
        <v>376</v>
      </c>
      <c r="B47" s="156">
        <v>109</v>
      </c>
      <c r="C47" s="156">
        <v>126</v>
      </c>
      <c r="D47" s="156">
        <v>132</v>
      </c>
      <c r="E47" s="161">
        <f t="shared" si="12"/>
        <v>367</v>
      </c>
      <c r="F47" s="157"/>
      <c r="G47" s="155" t="s">
        <v>421</v>
      </c>
      <c r="H47" s="156">
        <v>114</v>
      </c>
      <c r="I47" s="156">
        <v>127</v>
      </c>
      <c r="J47" s="156">
        <v>111</v>
      </c>
      <c r="K47" s="161">
        <f>SUM(H47:J47)</f>
        <v>352</v>
      </c>
    </row>
    <row r="48" spans="1:11" s="158" customFormat="1" ht="18" customHeight="1" x14ac:dyDescent="0.2">
      <c r="A48" s="155" t="s">
        <v>377</v>
      </c>
      <c r="B48" s="156">
        <v>110</v>
      </c>
      <c r="C48" s="156">
        <v>106</v>
      </c>
      <c r="D48" s="156">
        <v>113</v>
      </c>
      <c r="E48" s="161">
        <f t="shared" si="12"/>
        <v>329</v>
      </c>
      <c r="F48" s="157"/>
      <c r="G48" s="155" t="s">
        <v>422</v>
      </c>
      <c r="H48" s="156">
        <v>109</v>
      </c>
      <c r="I48" s="156">
        <v>116</v>
      </c>
      <c r="J48" s="156">
        <v>97</v>
      </c>
      <c r="K48" s="161">
        <f>SUM(H48:J48)</f>
        <v>322</v>
      </c>
    </row>
    <row r="49" spans="1:11" s="163" customFormat="1" ht="18" customHeight="1" x14ac:dyDescent="0.2">
      <c r="A49" s="159" t="s">
        <v>379</v>
      </c>
      <c r="B49" s="161">
        <f>SUM(B44:B48)</f>
        <v>572</v>
      </c>
      <c r="C49" s="161">
        <f>SUM(C44:C48)</f>
        <v>588</v>
      </c>
      <c r="D49" s="205">
        <f>SUM(D44:D48)</f>
        <v>574</v>
      </c>
      <c r="E49" s="161">
        <f t="shared" si="12"/>
        <v>1734</v>
      </c>
      <c r="F49" s="162"/>
      <c r="G49" s="159" t="s">
        <v>378</v>
      </c>
      <c r="H49" s="205">
        <f>SUM(H44:H48)</f>
        <v>596</v>
      </c>
      <c r="I49" s="205">
        <f>SUM(I44:I48)</f>
        <v>607</v>
      </c>
      <c r="J49" s="161">
        <f>SUM(J44:J48)</f>
        <v>562</v>
      </c>
      <c r="K49" s="205">
        <f>SUM(K44:K48)</f>
        <v>1765</v>
      </c>
    </row>
    <row r="50" spans="1:11" ht="18" customHeight="1" x14ac:dyDescent="0.35">
      <c r="A50" s="446" t="s">
        <v>16</v>
      </c>
      <c r="B50" s="447"/>
      <c r="C50" s="447"/>
      <c r="D50" s="447"/>
      <c r="E50" s="448"/>
      <c r="F50" s="154" t="s">
        <v>455</v>
      </c>
      <c r="G50" s="446" t="s">
        <v>17</v>
      </c>
      <c r="H50" s="447"/>
      <c r="I50" s="447"/>
      <c r="J50" s="447"/>
      <c r="K50" s="448"/>
    </row>
    <row r="51" spans="1:11" ht="18" customHeight="1" x14ac:dyDescent="0.35">
      <c r="A51" s="449">
        <v>41215</v>
      </c>
      <c r="B51" s="450"/>
      <c r="C51" s="450"/>
      <c r="D51" s="450"/>
      <c r="E51" s="451"/>
      <c r="F51" s="154"/>
      <c r="G51" s="449">
        <f>A51+14</f>
        <v>41229</v>
      </c>
      <c r="H51" s="450"/>
      <c r="I51" s="450"/>
      <c r="J51" s="450"/>
      <c r="K51" s="451"/>
    </row>
    <row r="52" spans="1:11" ht="18" customHeight="1" x14ac:dyDescent="0.3">
      <c r="A52" s="443" t="s">
        <v>544</v>
      </c>
      <c r="B52" s="444"/>
      <c r="C52" s="444"/>
      <c r="D52" s="444"/>
      <c r="E52" s="445"/>
      <c r="G52" s="443" t="s">
        <v>553</v>
      </c>
      <c r="H52" s="444"/>
      <c r="I52" s="444"/>
      <c r="J52" s="444"/>
      <c r="K52" s="445"/>
    </row>
    <row r="53" spans="1:11" ht="18" customHeight="1" x14ac:dyDescent="0.3">
      <c r="A53" s="443" t="s">
        <v>545</v>
      </c>
      <c r="B53" s="444"/>
      <c r="C53" s="444"/>
      <c r="D53" s="444"/>
      <c r="E53" s="445"/>
      <c r="G53" s="443" t="s">
        <v>554</v>
      </c>
      <c r="H53" s="444"/>
      <c r="I53" s="444"/>
      <c r="J53" s="444"/>
      <c r="K53" s="445"/>
    </row>
    <row r="54" spans="1:11" ht="18" customHeight="1" x14ac:dyDescent="0.3">
      <c r="A54" s="443" t="s">
        <v>546</v>
      </c>
      <c r="B54" s="444"/>
      <c r="C54" s="444"/>
      <c r="D54" s="444"/>
      <c r="E54" s="445"/>
      <c r="G54" s="443" t="s">
        <v>555</v>
      </c>
      <c r="H54" s="444"/>
      <c r="I54" s="444"/>
      <c r="J54" s="444"/>
      <c r="K54" s="445"/>
    </row>
    <row r="55" spans="1:11" ht="18" customHeight="1" x14ac:dyDescent="0.3">
      <c r="A55" s="443" t="s">
        <v>547</v>
      </c>
      <c r="B55" s="444"/>
      <c r="C55" s="444"/>
      <c r="D55" s="444"/>
      <c r="E55" s="445"/>
      <c r="G55" s="443" t="s">
        <v>556</v>
      </c>
      <c r="H55" s="444"/>
      <c r="I55" s="444"/>
      <c r="J55" s="444"/>
      <c r="K55" s="445"/>
    </row>
    <row r="56" spans="1:11" ht="18" customHeight="1" x14ac:dyDescent="0.3">
      <c r="A56" s="443" t="s">
        <v>548</v>
      </c>
      <c r="B56" s="444"/>
      <c r="C56" s="444"/>
      <c r="D56" s="444"/>
      <c r="E56" s="445"/>
      <c r="G56" s="443" t="s">
        <v>557</v>
      </c>
      <c r="H56" s="444"/>
      <c r="I56" s="444"/>
      <c r="J56" s="444"/>
      <c r="K56" s="445"/>
    </row>
    <row r="57" spans="1:11" ht="18" customHeight="1" x14ac:dyDescent="0.3">
      <c r="A57" s="443" t="s">
        <v>549</v>
      </c>
      <c r="B57" s="444"/>
      <c r="C57" s="444"/>
      <c r="D57" s="444"/>
      <c r="E57" s="445"/>
      <c r="G57" s="443" t="s">
        <v>558</v>
      </c>
      <c r="H57" s="444"/>
      <c r="I57" s="444"/>
      <c r="J57" s="444"/>
      <c r="K57" s="445"/>
    </row>
    <row r="58" spans="1:11" ht="18" customHeight="1" x14ac:dyDescent="0.3">
      <c r="A58" s="440" t="s">
        <v>550</v>
      </c>
      <c r="B58" s="441"/>
      <c r="C58" s="441"/>
      <c r="D58" s="441"/>
      <c r="E58" s="442"/>
      <c r="G58" s="440" t="s">
        <v>559</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207</v>
      </c>
      <c r="B1" s="199"/>
      <c r="C1" s="199"/>
      <c r="D1" s="199"/>
      <c r="E1" s="200"/>
      <c r="F1" s="201"/>
      <c r="G1" s="198" t="s">
        <v>205</v>
      </c>
      <c r="H1" s="202"/>
      <c r="I1" s="202"/>
      <c r="J1" s="202"/>
      <c r="K1" s="200"/>
    </row>
    <row r="2" spans="1:11" s="158" customFormat="1" ht="18" customHeight="1" x14ac:dyDescent="0.2">
      <c r="A2" s="155" t="s">
        <v>416</v>
      </c>
      <c r="B2" s="156">
        <v>122</v>
      </c>
      <c r="C2" s="156">
        <v>118</v>
      </c>
      <c r="D2" s="156">
        <v>128</v>
      </c>
      <c r="E2" s="164">
        <f t="shared" ref="E2:E7" si="0">SUM(B2:D2)</f>
        <v>368</v>
      </c>
      <c r="F2" s="157"/>
      <c r="G2" s="155" t="s">
        <v>427</v>
      </c>
      <c r="H2" s="156">
        <v>127</v>
      </c>
      <c r="I2" s="156">
        <v>129</v>
      </c>
      <c r="J2" s="156">
        <v>136</v>
      </c>
      <c r="K2" s="161">
        <f t="shared" ref="K2:K7" si="1">SUM(H2:J2)</f>
        <v>392</v>
      </c>
    </row>
    <row r="3" spans="1:11" s="158" customFormat="1" ht="18" customHeight="1" x14ac:dyDescent="0.2">
      <c r="A3" s="155" t="s">
        <v>414</v>
      </c>
      <c r="B3" s="156">
        <v>110</v>
      </c>
      <c r="C3" s="156">
        <v>99</v>
      </c>
      <c r="D3" s="156">
        <v>93</v>
      </c>
      <c r="E3" s="164">
        <f t="shared" si="0"/>
        <v>302</v>
      </c>
      <c r="F3" s="157"/>
      <c r="G3" s="155" t="s">
        <v>423</v>
      </c>
      <c r="H3" s="156">
        <v>132</v>
      </c>
      <c r="I3" s="156">
        <v>103</v>
      </c>
      <c r="J3" s="156">
        <v>128</v>
      </c>
      <c r="K3" s="161">
        <f t="shared" si="1"/>
        <v>363</v>
      </c>
    </row>
    <row r="4" spans="1:11" s="158" customFormat="1" ht="18" customHeight="1" x14ac:dyDescent="0.2">
      <c r="A4" s="155" t="s">
        <v>415</v>
      </c>
      <c r="B4" s="156">
        <v>130</v>
      </c>
      <c r="C4" s="156">
        <v>125</v>
      </c>
      <c r="D4" s="156">
        <v>152</v>
      </c>
      <c r="E4" s="164">
        <f t="shared" si="0"/>
        <v>407</v>
      </c>
      <c r="F4" s="157"/>
      <c r="G4" s="155" t="s">
        <v>459</v>
      </c>
      <c r="H4" s="156">
        <v>132</v>
      </c>
      <c r="I4" s="156">
        <v>116</v>
      </c>
      <c r="J4" s="156">
        <v>115</v>
      </c>
      <c r="K4" s="161">
        <f t="shared" si="1"/>
        <v>363</v>
      </c>
    </row>
    <row r="5" spans="1:11" s="158" customFormat="1" ht="18" customHeight="1" x14ac:dyDescent="0.2">
      <c r="A5" s="155" t="s">
        <v>413</v>
      </c>
      <c r="B5" s="156">
        <v>132</v>
      </c>
      <c r="C5" s="156">
        <v>141</v>
      </c>
      <c r="D5" s="156">
        <v>135</v>
      </c>
      <c r="E5" s="164">
        <f t="shared" si="0"/>
        <v>408</v>
      </c>
      <c r="F5" s="157"/>
      <c r="G5" s="155" t="s">
        <v>451</v>
      </c>
      <c r="H5" s="156">
        <v>111</v>
      </c>
      <c r="I5" s="156">
        <v>128</v>
      </c>
      <c r="J5" s="156">
        <v>96</v>
      </c>
      <c r="K5" s="161">
        <f t="shared" si="1"/>
        <v>335</v>
      </c>
    </row>
    <row r="6" spans="1:11" s="158" customFormat="1" ht="18" customHeight="1" x14ac:dyDescent="0.2">
      <c r="A6" s="155" t="s">
        <v>498</v>
      </c>
      <c r="B6" s="156">
        <v>103</v>
      </c>
      <c r="C6" s="156">
        <v>115</v>
      </c>
      <c r="D6" s="156">
        <v>106</v>
      </c>
      <c r="E6" s="164">
        <f t="shared" si="0"/>
        <v>324</v>
      </c>
      <c r="F6" s="157"/>
      <c r="G6" s="155" t="s">
        <v>426</v>
      </c>
      <c r="H6" s="156">
        <v>124</v>
      </c>
      <c r="I6" s="156">
        <v>118</v>
      </c>
      <c r="J6" s="156">
        <v>114</v>
      </c>
      <c r="K6" s="161">
        <f t="shared" si="1"/>
        <v>356</v>
      </c>
    </row>
    <row r="7" spans="1:11" s="163" customFormat="1" ht="18" customHeight="1" x14ac:dyDescent="0.2">
      <c r="A7" s="159" t="s">
        <v>479</v>
      </c>
      <c r="B7" s="160">
        <f>SUM(B2:B6)</f>
        <v>597</v>
      </c>
      <c r="C7" s="294">
        <f>SUM(C2:C6)</f>
        <v>598</v>
      </c>
      <c r="D7" s="294">
        <f>SUM(D2:D6)</f>
        <v>614</v>
      </c>
      <c r="E7" s="274">
        <f t="shared" si="0"/>
        <v>1809</v>
      </c>
      <c r="F7" s="162"/>
      <c r="G7" s="159" t="s">
        <v>480</v>
      </c>
      <c r="H7" s="295">
        <f>SUM(H2:H6)</f>
        <v>626</v>
      </c>
      <c r="I7" s="161">
        <f>SUM(I2:I6)</f>
        <v>594</v>
      </c>
      <c r="J7" s="161">
        <f>SUM(J2:J6)</f>
        <v>589</v>
      </c>
      <c r="K7" s="274">
        <f t="shared" si="1"/>
        <v>1809</v>
      </c>
    </row>
    <row r="8" spans="1:11" s="203" customFormat="1" ht="18" customHeight="1" x14ac:dyDescent="0.4">
      <c r="A8" s="198" t="s">
        <v>198</v>
      </c>
      <c r="B8" s="199"/>
      <c r="C8" s="199"/>
      <c r="D8" s="199"/>
      <c r="E8" s="200"/>
      <c r="F8" s="201"/>
      <c r="G8" s="198" t="s">
        <v>202</v>
      </c>
      <c r="H8" s="202"/>
      <c r="I8" s="202"/>
      <c r="J8" s="202"/>
      <c r="K8" s="200"/>
    </row>
    <row r="9" spans="1:11" s="158" customFormat="1" ht="18" customHeight="1" x14ac:dyDescent="0.2">
      <c r="A9" s="155" t="s">
        <v>566</v>
      </c>
      <c r="B9" s="156">
        <v>123</v>
      </c>
      <c r="C9" s="156">
        <v>137</v>
      </c>
      <c r="D9" s="156">
        <v>113</v>
      </c>
      <c r="E9" s="164">
        <f t="shared" ref="E9:E14" si="2">SUM(B9:D9)</f>
        <v>373</v>
      </c>
      <c r="F9" s="157"/>
      <c r="G9" s="155" t="s">
        <v>373</v>
      </c>
      <c r="H9" s="156">
        <v>147</v>
      </c>
      <c r="I9" s="156">
        <v>112</v>
      </c>
      <c r="J9" s="156">
        <v>129</v>
      </c>
      <c r="K9" s="161">
        <f t="shared" ref="K9:K14" si="3">SUM(H9:J9)</f>
        <v>388</v>
      </c>
    </row>
    <row r="10" spans="1:11" s="158" customFormat="1" ht="18" customHeight="1" x14ac:dyDescent="0.2">
      <c r="A10" s="155" t="s">
        <v>402</v>
      </c>
      <c r="B10" s="156">
        <v>92</v>
      </c>
      <c r="C10" s="156">
        <v>127</v>
      </c>
      <c r="D10" s="156">
        <v>125</v>
      </c>
      <c r="E10" s="164">
        <f t="shared" si="2"/>
        <v>344</v>
      </c>
      <c r="F10" s="157"/>
      <c r="G10" s="155" t="s">
        <v>374</v>
      </c>
      <c r="H10" s="156">
        <v>142</v>
      </c>
      <c r="I10" s="156">
        <v>136</v>
      </c>
      <c r="J10" s="156">
        <v>130</v>
      </c>
      <c r="K10" s="161">
        <f t="shared" si="3"/>
        <v>408</v>
      </c>
    </row>
    <row r="11" spans="1:11" s="158" customFormat="1" ht="18" customHeight="1" x14ac:dyDescent="0.2">
      <c r="A11" s="155" t="s">
        <v>404</v>
      </c>
      <c r="B11" s="156">
        <v>108</v>
      </c>
      <c r="C11" s="156">
        <v>138</v>
      </c>
      <c r="D11" s="156">
        <v>107</v>
      </c>
      <c r="E11" s="164">
        <f t="shared" si="2"/>
        <v>353</v>
      </c>
      <c r="F11" s="157"/>
      <c r="G11" s="155" t="s">
        <v>487</v>
      </c>
      <c r="H11" s="156">
        <v>115</v>
      </c>
      <c r="I11" s="156">
        <v>121</v>
      </c>
      <c r="J11" s="156">
        <v>123</v>
      </c>
      <c r="K11" s="161">
        <f t="shared" si="3"/>
        <v>359</v>
      </c>
    </row>
    <row r="12" spans="1:11" s="158" customFormat="1" ht="18" customHeight="1" x14ac:dyDescent="0.2">
      <c r="A12" s="155" t="s">
        <v>403</v>
      </c>
      <c r="B12" s="156">
        <v>130</v>
      </c>
      <c r="C12" s="156">
        <v>123</v>
      </c>
      <c r="D12" s="156">
        <v>125</v>
      </c>
      <c r="E12" s="164">
        <f t="shared" si="2"/>
        <v>378</v>
      </c>
      <c r="F12" s="157"/>
      <c r="G12" s="155" t="s">
        <v>376</v>
      </c>
      <c r="H12" s="156">
        <v>124</v>
      </c>
      <c r="I12" s="156">
        <v>117</v>
      </c>
      <c r="J12" s="156">
        <v>124</v>
      </c>
      <c r="K12" s="161">
        <f t="shared" si="3"/>
        <v>365</v>
      </c>
    </row>
    <row r="13" spans="1:11" s="158" customFormat="1" ht="18" customHeight="1" x14ac:dyDescent="0.2">
      <c r="A13" s="155" t="s">
        <v>405</v>
      </c>
      <c r="B13" s="156">
        <v>131</v>
      </c>
      <c r="C13" s="156">
        <v>111</v>
      </c>
      <c r="D13" s="156">
        <v>120</v>
      </c>
      <c r="E13" s="164">
        <f t="shared" si="2"/>
        <v>362</v>
      </c>
      <c r="F13" s="157"/>
      <c r="G13" s="155" t="s">
        <v>377</v>
      </c>
      <c r="H13" s="156">
        <v>140</v>
      </c>
      <c r="I13" s="156">
        <v>123</v>
      </c>
      <c r="J13" s="156">
        <v>144</v>
      </c>
      <c r="K13" s="161">
        <f t="shared" si="3"/>
        <v>407</v>
      </c>
    </row>
    <row r="14" spans="1:11" s="163" customFormat="1" ht="18" customHeight="1" x14ac:dyDescent="0.2">
      <c r="A14" s="159" t="s">
        <v>379</v>
      </c>
      <c r="B14" s="160">
        <f>SUM(B9:B13)</f>
        <v>584</v>
      </c>
      <c r="C14" s="206">
        <f>SUM(C9:C13)</f>
        <v>636</v>
      </c>
      <c r="D14" s="160">
        <f>SUM(D9:D13)</f>
        <v>590</v>
      </c>
      <c r="E14" s="161">
        <f t="shared" si="2"/>
        <v>1810</v>
      </c>
      <c r="F14" s="162"/>
      <c r="G14" s="159" t="s">
        <v>378</v>
      </c>
      <c r="H14" s="205">
        <f>SUM(H9:H13)</f>
        <v>668</v>
      </c>
      <c r="I14" s="161">
        <f>SUM(I9:I13)</f>
        <v>609</v>
      </c>
      <c r="J14" s="205">
        <f>SUM(J9:J13)</f>
        <v>650</v>
      </c>
      <c r="K14" s="205">
        <f t="shared" si="3"/>
        <v>1927</v>
      </c>
    </row>
    <row r="15" spans="1:11" s="203" customFormat="1" ht="18" customHeight="1" x14ac:dyDescent="0.4">
      <c r="A15" s="198" t="s">
        <v>209</v>
      </c>
      <c r="B15" s="199"/>
      <c r="C15" s="199"/>
      <c r="D15" s="199"/>
      <c r="E15" s="200"/>
      <c r="F15" s="201"/>
      <c r="G15" s="198" t="s">
        <v>199</v>
      </c>
      <c r="H15" s="202"/>
      <c r="I15" s="202"/>
      <c r="J15" s="202"/>
      <c r="K15" s="200"/>
    </row>
    <row r="16" spans="1:11" s="158" customFormat="1" ht="18" customHeight="1" x14ac:dyDescent="0.2">
      <c r="A16" s="155" t="s">
        <v>387</v>
      </c>
      <c r="B16" s="156">
        <v>136</v>
      </c>
      <c r="C16" s="156">
        <v>124</v>
      </c>
      <c r="D16" s="156">
        <v>107</v>
      </c>
      <c r="E16" s="164">
        <f t="shared" ref="E16:E21" si="4">SUM(B16:D16)</f>
        <v>367</v>
      </c>
      <c r="F16" s="157"/>
      <c r="G16" s="155" t="s">
        <v>440</v>
      </c>
      <c r="H16" s="156">
        <v>120</v>
      </c>
      <c r="I16" s="156">
        <v>104</v>
      </c>
      <c r="J16" s="156">
        <v>138</v>
      </c>
      <c r="K16" s="161">
        <f t="shared" ref="K16:K21" si="5">SUM(H16:J16)</f>
        <v>362</v>
      </c>
    </row>
    <row r="17" spans="1:11" s="158" customFormat="1" ht="18" customHeight="1" x14ac:dyDescent="0.2">
      <c r="A17" s="155" t="s">
        <v>386</v>
      </c>
      <c r="B17" s="156">
        <v>110</v>
      </c>
      <c r="C17" s="156">
        <v>108</v>
      </c>
      <c r="D17" s="156">
        <v>133</v>
      </c>
      <c r="E17" s="164">
        <f t="shared" si="4"/>
        <v>351</v>
      </c>
      <c r="F17" s="157"/>
      <c r="G17" s="155" t="s">
        <v>438</v>
      </c>
      <c r="H17" s="156">
        <v>135</v>
      </c>
      <c r="I17" s="156">
        <v>119</v>
      </c>
      <c r="J17" s="156">
        <v>146</v>
      </c>
      <c r="K17" s="161">
        <f t="shared" si="5"/>
        <v>400</v>
      </c>
    </row>
    <row r="18" spans="1:11" s="158" customFormat="1" ht="18" customHeight="1" x14ac:dyDescent="0.2">
      <c r="A18" s="155" t="s">
        <v>389</v>
      </c>
      <c r="B18" s="156">
        <v>124</v>
      </c>
      <c r="C18" s="156">
        <v>134</v>
      </c>
      <c r="D18" s="156">
        <v>120</v>
      </c>
      <c r="E18" s="164">
        <f t="shared" si="4"/>
        <v>378</v>
      </c>
      <c r="F18" s="157"/>
      <c r="G18" s="155" t="s">
        <v>439</v>
      </c>
      <c r="H18" s="156">
        <v>135</v>
      </c>
      <c r="I18" s="156">
        <v>127</v>
      </c>
      <c r="J18" s="156">
        <v>118</v>
      </c>
      <c r="K18" s="161">
        <f t="shared" si="5"/>
        <v>380</v>
      </c>
    </row>
    <row r="19" spans="1:11" s="158" customFormat="1" ht="18" customHeight="1" x14ac:dyDescent="0.2">
      <c r="A19" s="155" t="s">
        <v>385</v>
      </c>
      <c r="B19" s="156">
        <v>106</v>
      </c>
      <c r="C19" s="156">
        <v>129</v>
      </c>
      <c r="D19" s="156">
        <v>113</v>
      </c>
      <c r="E19" s="164">
        <f t="shared" si="4"/>
        <v>348</v>
      </c>
      <c r="F19" s="157"/>
      <c r="G19" s="155" t="s">
        <v>442</v>
      </c>
      <c r="H19" s="156">
        <v>136</v>
      </c>
      <c r="I19" s="156">
        <v>121</v>
      </c>
      <c r="J19" s="156">
        <v>133</v>
      </c>
      <c r="K19" s="161">
        <f t="shared" si="5"/>
        <v>390</v>
      </c>
    </row>
    <row r="20" spans="1:11" s="158" customFormat="1" ht="18" customHeight="1" x14ac:dyDescent="0.2">
      <c r="A20" s="155" t="s">
        <v>388</v>
      </c>
      <c r="B20" s="156">
        <v>86</v>
      </c>
      <c r="C20" s="156">
        <v>113</v>
      </c>
      <c r="D20" s="156">
        <v>113</v>
      </c>
      <c r="E20" s="164">
        <f t="shared" si="4"/>
        <v>312</v>
      </c>
      <c r="F20" s="157"/>
      <c r="G20" s="155" t="s">
        <v>441</v>
      </c>
      <c r="H20" s="156">
        <v>143</v>
      </c>
      <c r="I20" s="156">
        <v>141</v>
      </c>
      <c r="J20" s="156">
        <v>143</v>
      </c>
      <c r="K20" s="161">
        <f t="shared" si="5"/>
        <v>427</v>
      </c>
    </row>
    <row r="21" spans="1:11" s="163" customFormat="1" ht="18" customHeight="1" x14ac:dyDescent="0.2">
      <c r="A21" s="159" t="s">
        <v>401</v>
      </c>
      <c r="B21" s="160">
        <f>SUM(B16:B20)</f>
        <v>562</v>
      </c>
      <c r="C21" s="160">
        <f>SUM(C16:C20)</f>
        <v>608</v>
      </c>
      <c r="D21" s="160">
        <f>SUM(D16:D20)</f>
        <v>586</v>
      </c>
      <c r="E21" s="161">
        <f t="shared" si="4"/>
        <v>1756</v>
      </c>
      <c r="F21" s="162"/>
      <c r="G21" s="159" t="s">
        <v>400</v>
      </c>
      <c r="H21" s="205">
        <f>SUM(H16:H20)</f>
        <v>669</v>
      </c>
      <c r="I21" s="205">
        <f>SUM(I16:I20)</f>
        <v>612</v>
      </c>
      <c r="J21" s="205">
        <f>SUM(J16:J20)</f>
        <v>678</v>
      </c>
      <c r="K21" s="205">
        <f t="shared" si="5"/>
        <v>1959</v>
      </c>
    </row>
    <row r="22" spans="1:11" s="203" customFormat="1" ht="18" customHeight="1" x14ac:dyDescent="0.4">
      <c r="A22" s="204" t="s">
        <v>204</v>
      </c>
      <c r="B22" s="202"/>
      <c r="C22" s="202"/>
      <c r="D22" s="202"/>
      <c r="E22" s="200"/>
      <c r="F22" s="201"/>
      <c r="G22" s="204" t="s">
        <v>231</v>
      </c>
      <c r="H22" s="202"/>
      <c r="I22" s="202"/>
      <c r="J22" s="202"/>
      <c r="K22" s="200"/>
    </row>
    <row r="23" spans="1:11" s="158" customFormat="1" ht="18" customHeight="1" x14ac:dyDescent="0.2">
      <c r="A23" s="155" t="s">
        <v>433</v>
      </c>
      <c r="B23" s="156">
        <v>101</v>
      </c>
      <c r="C23" s="156">
        <v>130</v>
      </c>
      <c r="D23" s="156">
        <v>106</v>
      </c>
      <c r="E23" s="161">
        <f t="shared" ref="E23:E28" si="6">SUM(B23:D23)</f>
        <v>337</v>
      </c>
      <c r="F23" s="157"/>
      <c r="G23" s="155" t="s">
        <v>391</v>
      </c>
      <c r="H23" s="156">
        <v>112</v>
      </c>
      <c r="I23" s="156">
        <v>170</v>
      </c>
      <c r="J23" s="156">
        <v>117</v>
      </c>
      <c r="K23" s="161">
        <f t="shared" ref="K23:K28" si="7">SUM(H23:J23)</f>
        <v>399</v>
      </c>
    </row>
    <row r="24" spans="1:11" s="158" customFormat="1" ht="18" customHeight="1" x14ac:dyDescent="0.2">
      <c r="A24" s="155" t="s">
        <v>434</v>
      </c>
      <c r="B24" s="156">
        <v>123</v>
      </c>
      <c r="C24" s="156">
        <v>120</v>
      </c>
      <c r="D24" s="156">
        <v>109</v>
      </c>
      <c r="E24" s="161">
        <f t="shared" si="6"/>
        <v>352</v>
      </c>
      <c r="F24" s="157"/>
      <c r="G24" s="155" t="s">
        <v>392</v>
      </c>
      <c r="H24" s="156">
        <v>131</v>
      </c>
      <c r="I24" s="156">
        <v>110</v>
      </c>
      <c r="J24" s="156">
        <v>120</v>
      </c>
      <c r="K24" s="161">
        <f t="shared" si="7"/>
        <v>361</v>
      </c>
    </row>
    <row r="25" spans="1:11" s="158" customFormat="1" ht="18" customHeight="1" x14ac:dyDescent="0.2">
      <c r="A25" s="155" t="s">
        <v>435</v>
      </c>
      <c r="B25" s="156">
        <v>126</v>
      </c>
      <c r="C25" s="156">
        <v>115</v>
      </c>
      <c r="D25" s="156">
        <v>128</v>
      </c>
      <c r="E25" s="161">
        <f t="shared" si="6"/>
        <v>369</v>
      </c>
      <c r="F25" s="157"/>
      <c r="G25" s="155" t="s">
        <v>534</v>
      </c>
      <c r="H25" s="156">
        <v>104</v>
      </c>
      <c r="I25" s="156">
        <v>136</v>
      </c>
      <c r="J25" s="156">
        <v>116</v>
      </c>
      <c r="K25" s="161">
        <f t="shared" si="7"/>
        <v>356</v>
      </c>
    </row>
    <row r="26" spans="1:11" s="158" customFormat="1" ht="18" customHeight="1" x14ac:dyDescent="0.2">
      <c r="A26" s="155" t="s">
        <v>436</v>
      </c>
      <c r="B26" s="156">
        <v>111</v>
      </c>
      <c r="C26" s="156">
        <v>128</v>
      </c>
      <c r="D26" s="156">
        <v>133</v>
      </c>
      <c r="E26" s="161">
        <f t="shared" si="6"/>
        <v>372</v>
      </c>
      <c r="F26" s="157"/>
      <c r="G26" s="155" t="s">
        <v>390</v>
      </c>
      <c r="H26" s="156">
        <v>101</v>
      </c>
      <c r="I26" s="156">
        <v>118</v>
      </c>
      <c r="J26" s="156">
        <v>100</v>
      </c>
      <c r="K26" s="161">
        <f t="shared" si="7"/>
        <v>319</v>
      </c>
    </row>
    <row r="27" spans="1:11" s="158" customFormat="1" ht="18" customHeight="1" x14ac:dyDescent="0.2">
      <c r="A27" s="155" t="s">
        <v>437</v>
      </c>
      <c r="B27" s="156">
        <v>114</v>
      </c>
      <c r="C27" s="156">
        <v>109</v>
      </c>
      <c r="D27" s="156">
        <v>118</v>
      </c>
      <c r="E27" s="161">
        <f t="shared" si="6"/>
        <v>341</v>
      </c>
      <c r="F27" s="157"/>
      <c r="G27" s="155" t="s">
        <v>394</v>
      </c>
      <c r="H27" s="156">
        <v>109</v>
      </c>
      <c r="I27" s="156">
        <v>148</v>
      </c>
      <c r="J27" s="156">
        <v>158</v>
      </c>
      <c r="K27" s="161">
        <f t="shared" si="7"/>
        <v>415</v>
      </c>
    </row>
    <row r="28" spans="1:11" s="163" customFormat="1" ht="18" customHeight="1" x14ac:dyDescent="0.2">
      <c r="A28" s="159" t="s">
        <v>379</v>
      </c>
      <c r="B28" s="205">
        <f>SUM(B23:B27)</f>
        <v>575</v>
      </c>
      <c r="C28" s="161">
        <f>SUM(C23:C27)</f>
        <v>602</v>
      </c>
      <c r="D28" s="161">
        <f>SUM(D23:D27)</f>
        <v>594</v>
      </c>
      <c r="E28" s="161">
        <f t="shared" si="6"/>
        <v>1771</v>
      </c>
      <c r="F28" s="162"/>
      <c r="G28" s="159" t="s">
        <v>378</v>
      </c>
      <c r="H28" s="161">
        <f>SUM(H23:H27)</f>
        <v>557</v>
      </c>
      <c r="I28" s="205">
        <f>SUM(I23:I27)</f>
        <v>682</v>
      </c>
      <c r="J28" s="205">
        <f>SUM(J23:J27)</f>
        <v>611</v>
      </c>
      <c r="K28" s="205">
        <f t="shared" si="7"/>
        <v>1850</v>
      </c>
    </row>
    <row r="29" spans="1:11" s="203" customFormat="1" ht="18" customHeight="1" x14ac:dyDescent="0.4">
      <c r="A29" s="204" t="s">
        <v>206</v>
      </c>
      <c r="B29" s="202"/>
      <c r="C29" s="202"/>
      <c r="D29" s="202"/>
      <c r="E29" s="200"/>
      <c r="F29" s="201"/>
      <c r="G29" s="204" t="s">
        <v>203</v>
      </c>
      <c r="H29" s="202"/>
      <c r="I29" s="202"/>
      <c r="J29" s="202"/>
      <c r="K29" s="200"/>
    </row>
    <row r="30" spans="1:11" s="158" customFormat="1" ht="18" customHeight="1" x14ac:dyDescent="0.2">
      <c r="A30" s="155" t="s">
        <v>431</v>
      </c>
      <c r="B30" s="156">
        <v>114</v>
      </c>
      <c r="C30" s="156">
        <v>113</v>
      </c>
      <c r="D30" s="156">
        <v>113</v>
      </c>
      <c r="E30" s="161">
        <f t="shared" ref="E30:E35" si="8">SUM(B30:D30)</f>
        <v>340</v>
      </c>
      <c r="F30" s="157"/>
      <c r="G30" s="155" t="s">
        <v>420</v>
      </c>
      <c r="H30" s="156">
        <v>104</v>
      </c>
      <c r="I30" s="156">
        <v>140</v>
      </c>
      <c r="J30" s="156">
        <v>136</v>
      </c>
      <c r="K30" s="161">
        <f t="shared" ref="K30:K35" si="9">SUM(H30:J30)</f>
        <v>380</v>
      </c>
    </row>
    <row r="31" spans="1:11" s="158" customFormat="1" ht="18" customHeight="1" x14ac:dyDescent="0.2">
      <c r="A31" s="155" t="s">
        <v>429</v>
      </c>
      <c r="B31" s="156">
        <v>128</v>
      </c>
      <c r="C31" s="156">
        <v>100</v>
      </c>
      <c r="D31" s="156">
        <v>113</v>
      </c>
      <c r="E31" s="161">
        <f t="shared" si="8"/>
        <v>341</v>
      </c>
      <c r="F31" s="157"/>
      <c r="G31" s="155" t="s">
        <v>419</v>
      </c>
      <c r="H31" s="156">
        <v>111</v>
      </c>
      <c r="I31" s="156">
        <v>114</v>
      </c>
      <c r="J31" s="156">
        <v>138</v>
      </c>
      <c r="K31" s="161">
        <f t="shared" si="9"/>
        <v>363</v>
      </c>
    </row>
    <row r="32" spans="1:11" s="158" customFormat="1" ht="18" customHeight="1" x14ac:dyDescent="0.2">
      <c r="A32" s="155" t="s">
        <v>430</v>
      </c>
      <c r="B32" s="156">
        <v>114</v>
      </c>
      <c r="C32" s="156">
        <v>118</v>
      </c>
      <c r="D32" s="156">
        <v>105</v>
      </c>
      <c r="E32" s="161">
        <f t="shared" si="8"/>
        <v>337</v>
      </c>
      <c r="F32" s="157"/>
      <c r="G32" s="155" t="s">
        <v>418</v>
      </c>
      <c r="H32" s="156">
        <v>127</v>
      </c>
      <c r="I32" s="156">
        <v>121</v>
      </c>
      <c r="J32" s="156">
        <v>118</v>
      </c>
      <c r="K32" s="161">
        <f t="shared" si="9"/>
        <v>366</v>
      </c>
    </row>
    <row r="33" spans="1:11" s="158" customFormat="1" ht="18" customHeight="1" x14ac:dyDescent="0.2">
      <c r="A33" s="155" t="s">
        <v>523</v>
      </c>
      <c r="B33" s="156">
        <v>98</v>
      </c>
      <c r="C33" s="156">
        <v>87</v>
      </c>
      <c r="D33" s="156">
        <v>107</v>
      </c>
      <c r="E33" s="161">
        <f t="shared" si="8"/>
        <v>292</v>
      </c>
      <c r="F33" s="157"/>
      <c r="G33" s="155" t="s">
        <v>421</v>
      </c>
      <c r="H33" s="156">
        <v>132</v>
      </c>
      <c r="I33" s="156">
        <v>103</v>
      </c>
      <c r="J33" s="156">
        <v>104</v>
      </c>
      <c r="K33" s="161">
        <f t="shared" si="9"/>
        <v>339</v>
      </c>
    </row>
    <row r="34" spans="1:11" s="158" customFormat="1" ht="18" customHeight="1" x14ac:dyDescent="0.2">
      <c r="A34" s="155" t="s">
        <v>432</v>
      </c>
      <c r="B34" s="156">
        <v>102</v>
      </c>
      <c r="C34" s="156">
        <v>131</v>
      </c>
      <c r="D34" s="156">
        <v>137</v>
      </c>
      <c r="E34" s="161">
        <f t="shared" si="8"/>
        <v>370</v>
      </c>
      <c r="F34" s="157"/>
      <c r="G34" s="155" t="s">
        <v>422</v>
      </c>
      <c r="H34" s="156">
        <v>130</v>
      </c>
      <c r="I34" s="156">
        <v>117</v>
      </c>
      <c r="J34" s="156">
        <v>126</v>
      </c>
      <c r="K34" s="161">
        <f t="shared" si="9"/>
        <v>373</v>
      </c>
    </row>
    <row r="35" spans="1:11" s="163" customFormat="1" ht="18" customHeight="1" x14ac:dyDescent="0.2">
      <c r="A35" s="159" t="s">
        <v>401</v>
      </c>
      <c r="B35" s="161">
        <f>SUM(B30:B34)</f>
        <v>556</v>
      </c>
      <c r="C35" s="161">
        <f>SUM(C30:C34)</f>
        <v>549</v>
      </c>
      <c r="D35" s="161">
        <f>SUM(D30:D34)</f>
        <v>575</v>
      </c>
      <c r="E35" s="161">
        <f t="shared" si="8"/>
        <v>1680</v>
      </c>
      <c r="F35" s="162"/>
      <c r="G35" s="159" t="s">
        <v>400</v>
      </c>
      <c r="H35" s="205">
        <f>SUM(H30:H34)</f>
        <v>604</v>
      </c>
      <c r="I35" s="205">
        <f>SUM(I30:I34)</f>
        <v>595</v>
      </c>
      <c r="J35" s="205">
        <f>SUM(J30:J34)</f>
        <v>622</v>
      </c>
      <c r="K35" s="205">
        <f t="shared" si="9"/>
        <v>1821</v>
      </c>
    </row>
    <row r="36" spans="1:11" s="203" customFormat="1" ht="18" customHeight="1" x14ac:dyDescent="0.4">
      <c r="A36" s="204" t="s">
        <v>230</v>
      </c>
      <c r="B36" s="202"/>
      <c r="C36" s="202"/>
      <c r="D36" s="202"/>
      <c r="E36" s="200"/>
      <c r="F36" s="201"/>
      <c r="G36" s="204" t="s">
        <v>200</v>
      </c>
      <c r="H36" s="202"/>
      <c r="I36" s="202"/>
      <c r="J36" s="202"/>
      <c r="K36" s="200"/>
    </row>
    <row r="37" spans="1:11" s="158" customFormat="1" ht="18" customHeight="1" x14ac:dyDescent="0.2">
      <c r="A37" s="155" t="s">
        <v>448</v>
      </c>
      <c r="B37" s="156">
        <v>147</v>
      </c>
      <c r="C37" s="156">
        <v>118</v>
      </c>
      <c r="D37" s="156">
        <v>101</v>
      </c>
      <c r="E37" s="161">
        <f t="shared" ref="E37:E42" si="10">SUM(B37:D37)</f>
        <v>366</v>
      </c>
      <c r="F37" s="157"/>
      <c r="G37" s="155" t="s">
        <v>407</v>
      </c>
      <c r="H37" s="156">
        <v>105</v>
      </c>
      <c r="I37" s="156">
        <v>107</v>
      </c>
      <c r="J37" s="156">
        <v>115</v>
      </c>
      <c r="K37" s="161">
        <f t="shared" ref="K37:K42" si="11">SUM(H37:J37)</f>
        <v>327</v>
      </c>
    </row>
    <row r="38" spans="1:11" s="158" customFormat="1" ht="18" customHeight="1" x14ac:dyDescent="0.2">
      <c r="A38" s="155" t="s">
        <v>384</v>
      </c>
      <c r="B38" s="156">
        <v>119</v>
      </c>
      <c r="C38" s="156">
        <v>125</v>
      </c>
      <c r="D38" s="156">
        <v>90</v>
      </c>
      <c r="E38" s="161">
        <f t="shared" si="10"/>
        <v>334</v>
      </c>
      <c r="F38" s="157"/>
      <c r="G38" s="155" t="s">
        <v>408</v>
      </c>
      <c r="H38" s="156">
        <v>104</v>
      </c>
      <c r="I38" s="156">
        <v>127</v>
      </c>
      <c r="J38" s="156">
        <v>119</v>
      </c>
      <c r="K38" s="161">
        <f t="shared" si="11"/>
        <v>350</v>
      </c>
    </row>
    <row r="39" spans="1:11" s="158" customFormat="1" ht="18" customHeight="1" x14ac:dyDescent="0.2">
      <c r="A39" s="155" t="s">
        <v>381</v>
      </c>
      <c r="B39" s="156">
        <v>127</v>
      </c>
      <c r="C39" s="156">
        <v>129</v>
      </c>
      <c r="D39" s="156">
        <v>95</v>
      </c>
      <c r="E39" s="161">
        <f t="shared" si="10"/>
        <v>351</v>
      </c>
      <c r="F39" s="157"/>
      <c r="G39" s="155" t="s">
        <v>409</v>
      </c>
      <c r="H39" s="156">
        <v>157</v>
      </c>
      <c r="I39" s="156">
        <v>112</v>
      </c>
      <c r="J39" s="156">
        <v>105</v>
      </c>
      <c r="K39" s="161">
        <f t="shared" si="11"/>
        <v>374</v>
      </c>
    </row>
    <row r="40" spans="1:11" s="158" customFormat="1" ht="18" customHeight="1" x14ac:dyDescent="0.2">
      <c r="A40" s="155" t="s">
        <v>383</v>
      </c>
      <c r="B40" s="156">
        <v>131</v>
      </c>
      <c r="C40" s="156">
        <v>121</v>
      </c>
      <c r="D40" s="156">
        <v>110</v>
      </c>
      <c r="E40" s="161">
        <f t="shared" si="10"/>
        <v>362</v>
      </c>
      <c r="F40" s="157"/>
      <c r="G40" s="155" t="s">
        <v>410</v>
      </c>
      <c r="H40" s="156">
        <v>119</v>
      </c>
      <c r="I40" s="156">
        <v>116</v>
      </c>
      <c r="J40" s="156">
        <v>117</v>
      </c>
      <c r="K40" s="161">
        <f t="shared" si="11"/>
        <v>352</v>
      </c>
    </row>
    <row r="41" spans="1:11" s="158" customFormat="1" ht="18" customHeight="1" x14ac:dyDescent="0.2">
      <c r="A41" s="155" t="s">
        <v>382</v>
      </c>
      <c r="B41" s="156">
        <v>111</v>
      </c>
      <c r="C41" s="156">
        <v>129</v>
      </c>
      <c r="D41" s="156">
        <v>107</v>
      </c>
      <c r="E41" s="161">
        <f t="shared" si="10"/>
        <v>347</v>
      </c>
      <c r="F41" s="157"/>
      <c r="G41" s="155" t="s">
        <v>411</v>
      </c>
      <c r="H41" s="156">
        <v>102</v>
      </c>
      <c r="I41" s="156">
        <v>115</v>
      </c>
      <c r="J41" s="156">
        <v>116</v>
      </c>
      <c r="K41" s="161">
        <f t="shared" si="11"/>
        <v>333</v>
      </c>
    </row>
    <row r="42" spans="1:11" s="163" customFormat="1" ht="18" customHeight="1" x14ac:dyDescent="0.2">
      <c r="A42" s="159" t="s">
        <v>378</v>
      </c>
      <c r="B42" s="295">
        <f>SUM(B37:B41)</f>
        <v>635</v>
      </c>
      <c r="C42" s="295">
        <f>SUM(C37:C41)</f>
        <v>622</v>
      </c>
      <c r="D42" s="161">
        <f>SUM(D37:D41)</f>
        <v>503</v>
      </c>
      <c r="E42" s="295">
        <f t="shared" si="10"/>
        <v>1760</v>
      </c>
      <c r="F42" s="162"/>
      <c r="G42" s="159" t="s">
        <v>379</v>
      </c>
      <c r="H42" s="161">
        <f>SUM(H37:H41)</f>
        <v>587</v>
      </c>
      <c r="I42" s="161">
        <f>SUM(I37:I41)</f>
        <v>577</v>
      </c>
      <c r="J42" s="295">
        <f>SUM(J37:J41)</f>
        <v>572</v>
      </c>
      <c r="K42" s="161">
        <f t="shared" si="11"/>
        <v>1736</v>
      </c>
    </row>
    <row r="43" spans="1:11" s="203" customFormat="1" ht="18" customHeight="1" x14ac:dyDescent="0.4">
      <c r="A43" s="204" t="s">
        <v>208</v>
      </c>
      <c r="B43" s="202"/>
      <c r="C43" s="202"/>
      <c r="D43" s="202"/>
      <c r="E43" s="200"/>
      <c r="F43" s="201"/>
      <c r="G43" s="204" t="s">
        <v>201</v>
      </c>
      <c r="H43" s="202"/>
      <c r="I43" s="202"/>
      <c r="J43" s="202"/>
      <c r="K43" s="200"/>
    </row>
    <row r="44" spans="1:11" s="158" customFormat="1" ht="18" customHeight="1" x14ac:dyDescent="0.2">
      <c r="A44" s="155" t="s">
        <v>444</v>
      </c>
      <c r="B44" s="156">
        <v>107</v>
      </c>
      <c r="C44" s="156">
        <v>133</v>
      </c>
      <c r="D44" s="156">
        <v>115</v>
      </c>
      <c r="E44" s="161">
        <f t="shared" ref="E44:E49" si="12">SUM(B44:D44)</f>
        <v>355</v>
      </c>
      <c r="F44" s="157"/>
      <c r="G44" s="155" t="s">
        <v>395</v>
      </c>
      <c r="H44" s="156">
        <v>93</v>
      </c>
      <c r="I44" s="156">
        <v>91</v>
      </c>
      <c r="J44" s="156">
        <v>132</v>
      </c>
      <c r="K44" s="161">
        <f>SUM(H44:J44)</f>
        <v>316</v>
      </c>
    </row>
    <row r="45" spans="1:11" s="158" customFormat="1" ht="18" customHeight="1" x14ac:dyDescent="0.2">
      <c r="A45" s="155" t="s">
        <v>445</v>
      </c>
      <c r="B45" s="156">
        <v>125</v>
      </c>
      <c r="C45" s="156">
        <v>122</v>
      </c>
      <c r="D45" s="156">
        <v>102</v>
      </c>
      <c r="E45" s="161">
        <f t="shared" si="12"/>
        <v>349</v>
      </c>
      <c r="F45" s="157"/>
      <c r="G45" s="155" t="s">
        <v>396</v>
      </c>
      <c r="H45" s="156">
        <v>127</v>
      </c>
      <c r="I45" s="156">
        <v>104</v>
      </c>
      <c r="J45" s="156">
        <v>155</v>
      </c>
      <c r="K45" s="161">
        <f>SUM(H45:J45)</f>
        <v>386</v>
      </c>
    </row>
    <row r="46" spans="1:11" s="158" customFormat="1" ht="18" customHeight="1" x14ac:dyDescent="0.2">
      <c r="A46" s="155" t="s">
        <v>446</v>
      </c>
      <c r="B46" s="156">
        <v>118</v>
      </c>
      <c r="C46" s="156">
        <v>98</v>
      </c>
      <c r="D46" s="156">
        <v>99</v>
      </c>
      <c r="E46" s="161">
        <f t="shared" si="12"/>
        <v>315</v>
      </c>
      <c r="F46" s="157"/>
      <c r="G46" s="155" t="s">
        <v>449</v>
      </c>
      <c r="H46" s="156">
        <v>97</v>
      </c>
      <c r="I46" s="156">
        <v>109</v>
      </c>
      <c r="J46" s="156">
        <v>101</v>
      </c>
      <c r="K46" s="161">
        <f>SUM(H46:J46)</f>
        <v>307</v>
      </c>
    </row>
    <row r="47" spans="1:11" s="158" customFormat="1" ht="18" customHeight="1" x14ac:dyDescent="0.2">
      <c r="A47" s="155" t="s">
        <v>447</v>
      </c>
      <c r="B47" s="156">
        <v>95</v>
      </c>
      <c r="C47" s="156">
        <v>113</v>
      </c>
      <c r="D47" s="156">
        <v>116</v>
      </c>
      <c r="E47" s="161">
        <f t="shared" si="12"/>
        <v>324</v>
      </c>
      <c r="F47" s="157"/>
      <c r="G47" s="155" t="s">
        <v>398</v>
      </c>
      <c r="H47" s="156">
        <v>133</v>
      </c>
      <c r="I47" s="156">
        <v>149</v>
      </c>
      <c r="J47" s="156">
        <v>114</v>
      </c>
      <c r="K47" s="161">
        <f>SUM(H47:J47)</f>
        <v>396</v>
      </c>
    </row>
    <row r="48" spans="1:11" s="158" customFormat="1" ht="18" customHeight="1" x14ac:dyDescent="0.2">
      <c r="A48" s="155" t="s">
        <v>443</v>
      </c>
      <c r="B48" s="156">
        <v>94</v>
      </c>
      <c r="C48" s="156">
        <v>112</v>
      </c>
      <c r="D48" s="156">
        <v>113</v>
      </c>
      <c r="E48" s="161">
        <f t="shared" si="12"/>
        <v>319</v>
      </c>
      <c r="F48" s="157"/>
      <c r="G48" s="155" t="s">
        <v>399</v>
      </c>
      <c r="H48" s="156">
        <v>110</v>
      </c>
      <c r="I48" s="156">
        <v>173</v>
      </c>
      <c r="J48" s="156">
        <v>160</v>
      </c>
      <c r="K48" s="161">
        <f>SUM(H48:J48)</f>
        <v>443</v>
      </c>
    </row>
    <row r="49" spans="1:11" s="163" customFormat="1" ht="18" customHeight="1" x14ac:dyDescent="0.2">
      <c r="A49" s="159" t="s">
        <v>401</v>
      </c>
      <c r="B49" s="161">
        <f>SUM(B44:B48)</f>
        <v>539</v>
      </c>
      <c r="C49" s="161">
        <f>SUM(C44:C48)</f>
        <v>578</v>
      </c>
      <c r="D49" s="161">
        <f>SUM(D44:D48)</f>
        <v>545</v>
      </c>
      <c r="E49" s="161">
        <f t="shared" si="12"/>
        <v>1662</v>
      </c>
      <c r="F49" s="162"/>
      <c r="G49" s="159" t="s">
        <v>400</v>
      </c>
      <c r="H49" s="205">
        <f>SUM(H44:H48)</f>
        <v>560</v>
      </c>
      <c r="I49" s="205">
        <f>SUM(I44:I48)</f>
        <v>626</v>
      </c>
      <c r="J49" s="205">
        <f>SUM(J44:J48)</f>
        <v>662</v>
      </c>
      <c r="K49" s="205">
        <f>SUM(K44:K48)</f>
        <v>1848</v>
      </c>
    </row>
    <row r="50" spans="1:11" ht="18" customHeight="1" x14ac:dyDescent="0.35">
      <c r="A50" s="446" t="s">
        <v>17</v>
      </c>
      <c r="B50" s="447"/>
      <c r="C50" s="447"/>
      <c r="D50" s="447"/>
      <c r="E50" s="448"/>
      <c r="F50" s="154" t="s">
        <v>455</v>
      </c>
      <c r="G50" s="446" t="s">
        <v>18</v>
      </c>
      <c r="H50" s="447"/>
      <c r="I50" s="447"/>
      <c r="J50" s="447"/>
      <c r="K50" s="448"/>
    </row>
    <row r="51" spans="1:11" ht="18" customHeight="1" x14ac:dyDescent="0.35">
      <c r="A51" s="449">
        <v>41229</v>
      </c>
      <c r="B51" s="450"/>
      <c r="C51" s="450"/>
      <c r="D51" s="450"/>
      <c r="E51" s="451"/>
      <c r="F51" s="154"/>
      <c r="G51" s="449">
        <f>A51+7</f>
        <v>41236</v>
      </c>
      <c r="H51" s="450"/>
      <c r="I51" s="450"/>
      <c r="J51" s="450"/>
      <c r="K51" s="451"/>
    </row>
    <row r="52" spans="1:11" ht="18" customHeight="1" x14ac:dyDescent="0.3">
      <c r="A52" s="443" t="s">
        <v>553</v>
      </c>
      <c r="B52" s="444"/>
      <c r="C52" s="444"/>
      <c r="D52" s="444"/>
      <c r="E52" s="445"/>
      <c r="G52" s="443" t="s">
        <v>567</v>
      </c>
      <c r="H52" s="444"/>
      <c r="I52" s="444"/>
      <c r="J52" s="444"/>
      <c r="K52" s="445"/>
    </row>
    <row r="53" spans="1:11" ht="18" customHeight="1" x14ac:dyDescent="0.3">
      <c r="A53" s="443" t="s">
        <v>554</v>
      </c>
      <c r="B53" s="444"/>
      <c r="C53" s="444"/>
      <c r="D53" s="444"/>
      <c r="E53" s="445"/>
      <c r="G53" s="443" t="s">
        <v>568</v>
      </c>
      <c r="H53" s="444"/>
      <c r="I53" s="444"/>
      <c r="J53" s="444"/>
      <c r="K53" s="445"/>
    </row>
    <row r="54" spans="1:11" ht="18" customHeight="1" x14ac:dyDescent="0.3">
      <c r="A54" s="443" t="s">
        <v>555</v>
      </c>
      <c r="B54" s="444"/>
      <c r="C54" s="444"/>
      <c r="D54" s="444"/>
      <c r="E54" s="445"/>
      <c r="G54" s="443" t="s">
        <v>569</v>
      </c>
      <c r="H54" s="444"/>
      <c r="I54" s="444"/>
      <c r="J54" s="444"/>
      <c r="K54" s="445"/>
    </row>
    <row r="55" spans="1:11" ht="18" customHeight="1" x14ac:dyDescent="0.3">
      <c r="A55" s="443" t="s">
        <v>556</v>
      </c>
      <c r="B55" s="444"/>
      <c r="C55" s="444"/>
      <c r="D55" s="444"/>
      <c r="E55" s="445"/>
      <c r="G55" s="443" t="s">
        <v>570</v>
      </c>
      <c r="H55" s="444"/>
      <c r="I55" s="444"/>
      <c r="J55" s="444"/>
      <c r="K55" s="445"/>
    </row>
    <row r="56" spans="1:11" ht="18" customHeight="1" x14ac:dyDescent="0.3">
      <c r="A56" s="443" t="s">
        <v>557</v>
      </c>
      <c r="B56" s="444"/>
      <c r="C56" s="444"/>
      <c r="D56" s="444"/>
      <c r="E56" s="445"/>
      <c r="G56" s="443" t="s">
        <v>571</v>
      </c>
      <c r="H56" s="444"/>
      <c r="I56" s="444"/>
      <c r="J56" s="444"/>
      <c r="K56" s="445"/>
    </row>
    <row r="57" spans="1:11" ht="18" customHeight="1" x14ac:dyDescent="0.3">
      <c r="A57" s="443" t="s">
        <v>558</v>
      </c>
      <c r="B57" s="444"/>
      <c r="C57" s="444"/>
      <c r="D57" s="444"/>
      <c r="E57" s="445"/>
      <c r="G57" s="443" t="s">
        <v>572</v>
      </c>
      <c r="H57" s="444"/>
      <c r="I57" s="444"/>
      <c r="J57" s="444"/>
      <c r="K57" s="445"/>
    </row>
    <row r="58" spans="1:11" ht="18" customHeight="1" x14ac:dyDescent="0.3">
      <c r="A58" s="440" t="s">
        <v>559</v>
      </c>
      <c r="B58" s="441"/>
      <c r="C58" s="441"/>
      <c r="D58" s="441"/>
      <c r="E58" s="442"/>
      <c r="G58" s="440" t="s">
        <v>573</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O29" sqref="O29"/>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231</v>
      </c>
      <c r="B1" s="199"/>
      <c r="C1" s="199"/>
      <c r="D1" s="199"/>
      <c r="E1" s="200"/>
      <c r="F1" s="201"/>
      <c r="G1" s="198" t="s">
        <v>198</v>
      </c>
      <c r="H1" s="202"/>
      <c r="I1" s="202"/>
      <c r="J1" s="202"/>
      <c r="K1" s="200"/>
    </row>
    <row r="2" spans="1:11" s="158" customFormat="1" ht="18" customHeight="1" x14ac:dyDescent="0.2">
      <c r="A2" s="155" t="s">
        <v>391</v>
      </c>
      <c r="B2" s="156">
        <v>104</v>
      </c>
      <c r="C2" s="156">
        <v>104</v>
      </c>
      <c r="D2" s="156">
        <v>96</v>
      </c>
      <c r="E2" s="164">
        <f t="shared" ref="E2:E7" si="0">SUM(B2:D2)</f>
        <v>304</v>
      </c>
      <c r="F2" s="157"/>
      <c r="G2" s="155" t="s">
        <v>405</v>
      </c>
      <c r="H2" s="156">
        <v>129</v>
      </c>
      <c r="I2" s="156">
        <v>114</v>
      </c>
      <c r="J2" s="156">
        <v>123</v>
      </c>
      <c r="K2" s="161">
        <f t="shared" ref="K2:K7" si="1">SUM(H2:J2)</f>
        <v>366</v>
      </c>
    </row>
    <row r="3" spans="1:11" s="158" customFormat="1" ht="18" customHeight="1" x14ac:dyDescent="0.2">
      <c r="A3" s="155" t="s">
        <v>392</v>
      </c>
      <c r="B3" s="156">
        <v>140</v>
      </c>
      <c r="C3" s="156">
        <v>90</v>
      </c>
      <c r="D3" s="156">
        <v>105</v>
      </c>
      <c r="E3" s="164">
        <f t="shared" si="0"/>
        <v>335</v>
      </c>
      <c r="F3" s="157"/>
      <c r="G3" s="155" t="s">
        <v>402</v>
      </c>
      <c r="H3" s="156">
        <v>97</v>
      </c>
      <c r="I3" s="156">
        <v>110</v>
      </c>
      <c r="J3" s="156">
        <v>113</v>
      </c>
      <c r="K3" s="161">
        <f t="shared" si="1"/>
        <v>320</v>
      </c>
    </row>
    <row r="4" spans="1:11" s="158" customFormat="1" ht="18" customHeight="1" x14ac:dyDescent="0.2">
      <c r="A4" s="155" t="s">
        <v>534</v>
      </c>
      <c r="B4" s="156">
        <v>123</v>
      </c>
      <c r="C4" s="156">
        <v>112</v>
      </c>
      <c r="D4" s="156">
        <v>125</v>
      </c>
      <c r="E4" s="164">
        <f t="shared" si="0"/>
        <v>360</v>
      </c>
      <c r="F4" s="157"/>
      <c r="G4" s="155" t="s">
        <v>404</v>
      </c>
      <c r="H4" s="156">
        <v>110</v>
      </c>
      <c r="I4" s="156">
        <v>118</v>
      </c>
      <c r="J4" s="156">
        <v>142</v>
      </c>
      <c r="K4" s="161">
        <f t="shared" si="1"/>
        <v>370</v>
      </c>
    </row>
    <row r="5" spans="1:11" s="158" customFormat="1" ht="18" customHeight="1" x14ac:dyDescent="0.2">
      <c r="A5" s="155" t="s">
        <v>390</v>
      </c>
      <c r="B5" s="156">
        <v>113</v>
      </c>
      <c r="C5" s="156">
        <v>128</v>
      </c>
      <c r="D5" s="156">
        <v>112</v>
      </c>
      <c r="E5" s="164">
        <f t="shared" si="0"/>
        <v>353</v>
      </c>
      <c r="F5" s="157"/>
      <c r="G5" s="155" t="s">
        <v>403</v>
      </c>
      <c r="H5" s="156">
        <v>108</v>
      </c>
      <c r="I5" s="156">
        <v>106</v>
      </c>
      <c r="J5" s="156">
        <v>113</v>
      </c>
      <c r="K5" s="161">
        <f t="shared" si="1"/>
        <v>327</v>
      </c>
    </row>
    <row r="6" spans="1:11" s="158" customFormat="1" ht="18" customHeight="1" x14ac:dyDescent="0.2">
      <c r="A6" s="155" t="s">
        <v>394</v>
      </c>
      <c r="B6" s="156">
        <v>127</v>
      </c>
      <c r="C6" s="156">
        <v>106</v>
      </c>
      <c r="D6" s="156">
        <v>102</v>
      </c>
      <c r="E6" s="164">
        <f t="shared" si="0"/>
        <v>335</v>
      </c>
      <c r="F6" s="157"/>
      <c r="G6" s="155" t="s">
        <v>406</v>
      </c>
      <c r="H6" s="156">
        <v>94</v>
      </c>
      <c r="I6" s="156">
        <v>116</v>
      </c>
      <c r="J6" s="156">
        <v>91</v>
      </c>
      <c r="K6" s="161">
        <f t="shared" si="1"/>
        <v>301</v>
      </c>
    </row>
    <row r="7" spans="1:11" s="163" customFormat="1" ht="18" customHeight="1" x14ac:dyDescent="0.2">
      <c r="A7" s="159" t="s">
        <v>412</v>
      </c>
      <c r="B7" s="206">
        <f>SUM(B2:B6)</f>
        <v>607</v>
      </c>
      <c r="C7" s="160">
        <f>SUM(C2:C6)</f>
        <v>540</v>
      </c>
      <c r="D7" s="160">
        <f>SUM(D2:D6)</f>
        <v>540</v>
      </c>
      <c r="E7" s="205">
        <f t="shared" si="0"/>
        <v>1687</v>
      </c>
      <c r="F7" s="162"/>
      <c r="G7" s="159" t="s">
        <v>412</v>
      </c>
      <c r="H7" s="161">
        <f>SUM(H2:H6)</f>
        <v>538</v>
      </c>
      <c r="I7" s="205">
        <f>SUM(I2:I6)</f>
        <v>564</v>
      </c>
      <c r="J7" s="205">
        <f>SUM(J2:J6)</f>
        <v>582</v>
      </c>
      <c r="K7" s="161">
        <f t="shared" si="1"/>
        <v>1684</v>
      </c>
    </row>
    <row r="8" spans="1:11" s="203" customFormat="1" ht="18" customHeight="1" x14ac:dyDescent="0.4">
      <c r="A8" s="198" t="s">
        <v>203</v>
      </c>
      <c r="B8" s="199"/>
      <c r="C8" s="199"/>
      <c r="D8" s="199"/>
      <c r="E8" s="200"/>
      <c r="F8" s="201"/>
      <c r="G8" s="198" t="s">
        <v>230</v>
      </c>
      <c r="H8" s="202"/>
      <c r="I8" s="202"/>
      <c r="J8" s="202"/>
      <c r="K8" s="200"/>
    </row>
    <row r="9" spans="1:11" s="158" customFormat="1" ht="18" customHeight="1" x14ac:dyDescent="0.2">
      <c r="A9" s="155" t="s">
        <v>420</v>
      </c>
      <c r="B9" s="156">
        <v>97</v>
      </c>
      <c r="C9" s="156">
        <v>118</v>
      </c>
      <c r="D9" s="156">
        <v>122</v>
      </c>
      <c r="E9" s="164">
        <f t="shared" ref="E9:E14" si="2">SUM(B9:D9)</f>
        <v>337</v>
      </c>
      <c r="F9" s="157"/>
      <c r="G9" s="155" t="s">
        <v>448</v>
      </c>
      <c r="H9" s="156">
        <v>124</v>
      </c>
      <c r="I9" s="156">
        <v>132</v>
      </c>
      <c r="J9" s="156">
        <v>131</v>
      </c>
      <c r="K9" s="161">
        <f t="shared" ref="K9:K14" si="3">SUM(H9:J9)</f>
        <v>387</v>
      </c>
    </row>
    <row r="10" spans="1:11" s="158" customFormat="1" ht="18" customHeight="1" x14ac:dyDescent="0.2">
      <c r="A10" s="155" t="s">
        <v>419</v>
      </c>
      <c r="B10" s="156">
        <v>149</v>
      </c>
      <c r="C10" s="156">
        <v>124</v>
      </c>
      <c r="D10" s="156">
        <v>121</v>
      </c>
      <c r="E10" s="164">
        <f t="shared" si="2"/>
        <v>394</v>
      </c>
      <c r="F10" s="157"/>
      <c r="G10" s="155" t="s">
        <v>381</v>
      </c>
      <c r="H10" s="156">
        <v>118</v>
      </c>
      <c r="I10" s="156">
        <v>125</v>
      </c>
      <c r="J10" s="156">
        <v>93</v>
      </c>
      <c r="K10" s="161">
        <f t="shared" si="3"/>
        <v>336</v>
      </c>
    </row>
    <row r="11" spans="1:11" s="158" customFormat="1" ht="18" customHeight="1" x14ac:dyDescent="0.2">
      <c r="A11" s="155" t="s">
        <v>418</v>
      </c>
      <c r="B11" s="156">
        <v>117</v>
      </c>
      <c r="C11" s="156">
        <v>118</v>
      </c>
      <c r="D11" s="156">
        <v>115</v>
      </c>
      <c r="E11" s="164">
        <f t="shared" si="2"/>
        <v>350</v>
      </c>
      <c r="F11" s="157"/>
      <c r="G11" s="155" t="s">
        <v>382</v>
      </c>
      <c r="H11" s="156">
        <v>121</v>
      </c>
      <c r="I11" s="156">
        <v>105</v>
      </c>
      <c r="J11" s="156">
        <v>128</v>
      </c>
      <c r="K11" s="161">
        <f t="shared" si="3"/>
        <v>354</v>
      </c>
    </row>
    <row r="12" spans="1:11" s="158" customFormat="1" ht="18" customHeight="1" x14ac:dyDescent="0.2">
      <c r="A12" s="155" t="s">
        <v>421</v>
      </c>
      <c r="B12" s="156">
        <v>120</v>
      </c>
      <c r="C12" s="156">
        <v>140</v>
      </c>
      <c r="D12" s="156">
        <v>107</v>
      </c>
      <c r="E12" s="164">
        <f t="shared" si="2"/>
        <v>367</v>
      </c>
      <c r="F12" s="157"/>
      <c r="G12" s="155" t="s">
        <v>384</v>
      </c>
      <c r="H12" s="156">
        <v>121</v>
      </c>
      <c r="I12" s="156">
        <v>120</v>
      </c>
      <c r="J12" s="156">
        <v>134</v>
      </c>
      <c r="K12" s="161">
        <f t="shared" si="3"/>
        <v>375</v>
      </c>
    </row>
    <row r="13" spans="1:11" s="158" customFormat="1" ht="18" customHeight="1" x14ac:dyDescent="0.2">
      <c r="A13" s="155" t="s">
        <v>422</v>
      </c>
      <c r="B13" s="156">
        <v>157</v>
      </c>
      <c r="C13" s="156">
        <v>114</v>
      </c>
      <c r="D13" s="156">
        <v>118</v>
      </c>
      <c r="E13" s="164">
        <f t="shared" si="2"/>
        <v>389</v>
      </c>
      <c r="F13" s="157"/>
      <c r="G13" s="155" t="s">
        <v>383</v>
      </c>
      <c r="H13" s="156">
        <v>106</v>
      </c>
      <c r="I13" s="156">
        <v>101</v>
      </c>
      <c r="J13" s="156">
        <v>141</v>
      </c>
      <c r="K13" s="161">
        <f t="shared" si="3"/>
        <v>348</v>
      </c>
    </row>
    <row r="14" spans="1:11" s="163" customFormat="1" ht="18" customHeight="1" x14ac:dyDescent="0.2">
      <c r="A14" s="159" t="s">
        <v>378</v>
      </c>
      <c r="B14" s="206">
        <f>SUM(B9:B13)</f>
        <v>640</v>
      </c>
      <c r="C14" s="206">
        <f>SUM(C9:C13)</f>
        <v>614</v>
      </c>
      <c r="D14" s="160">
        <f>SUM(D9:D13)</f>
        <v>583</v>
      </c>
      <c r="E14" s="205">
        <f t="shared" si="2"/>
        <v>1837</v>
      </c>
      <c r="F14" s="162"/>
      <c r="G14" s="159" t="s">
        <v>379</v>
      </c>
      <c r="H14" s="161">
        <f>SUM(H9:H13)</f>
        <v>590</v>
      </c>
      <c r="I14" s="161">
        <f>SUM(I9:I13)</f>
        <v>583</v>
      </c>
      <c r="J14" s="205">
        <f>SUM(J9:J13)</f>
        <v>627</v>
      </c>
      <c r="K14" s="161">
        <f t="shared" si="3"/>
        <v>1800</v>
      </c>
    </row>
    <row r="15" spans="1:11" s="203" customFormat="1" ht="18" customHeight="1" x14ac:dyDescent="0.4">
      <c r="A15" s="198" t="s">
        <v>205</v>
      </c>
      <c r="B15" s="199"/>
      <c r="C15" s="199"/>
      <c r="D15" s="199"/>
      <c r="E15" s="200"/>
      <c r="F15" s="201"/>
      <c r="G15" s="198" t="s">
        <v>206</v>
      </c>
      <c r="H15" s="202"/>
      <c r="I15" s="202"/>
      <c r="J15" s="202"/>
      <c r="K15" s="200"/>
    </row>
    <row r="16" spans="1:11" s="158" customFormat="1" ht="18" customHeight="1" x14ac:dyDescent="0.2">
      <c r="A16" s="155" t="s">
        <v>423</v>
      </c>
      <c r="B16" s="156">
        <v>126</v>
      </c>
      <c r="C16" s="156">
        <v>130</v>
      </c>
      <c r="D16" s="156">
        <v>131</v>
      </c>
      <c r="E16" s="164">
        <f t="shared" ref="E16:E21" si="4">SUM(B16:D16)</f>
        <v>387</v>
      </c>
      <c r="F16" s="157"/>
      <c r="G16" s="155" t="s">
        <v>430</v>
      </c>
      <c r="H16" s="156">
        <v>127</v>
      </c>
      <c r="I16" s="156">
        <v>126</v>
      </c>
      <c r="J16" s="156">
        <v>109</v>
      </c>
      <c r="K16" s="161">
        <f t="shared" ref="K16:K21" si="5">SUM(H16:J16)</f>
        <v>362</v>
      </c>
    </row>
    <row r="17" spans="1:11" s="158" customFormat="1" ht="18" customHeight="1" x14ac:dyDescent="0.2">
      <c r="A17" s="155" t="s">
        <v>459</v>
      </c>
      <c r="B17" s="156">
        <v>116</v>
      </c>
      <c r="C17" s="156">
        <v>104</v>
      </c>
      <c r="D17" s="156">
        <v>102</v>
      </c>
      <c r="E17" s="164">
        <f t="shared" si="4"/>
        <v>322</v>
      </c>
      <c r="F17" s="157"/>
      <c r="G17" s="155" t="s">
        <v>429</v>
      </c>
      <c r="H17" s="156">
        <v>97</v>
      </c>
      <c r="I17" s="156">
        <v>107</v>
      </c>
      <c r="J17" s="156">
        <v>144</v>
      </c>
      <c r="K17" s="161">
        <f t="shared" si="5"/>
        <v>348</v>
      </c>
    </row>
    <row r="18" spans="1:11" s="158" customFormat="1" ht="18" customHeight="1" x14ac:dyDescent="0.2">
      <c r="A18" s="155" t="s">
        <v>451</v>
      </c>
      <c r="B18" s="156">
        <v>121</v>
      </c>
      <c r="C18" s="156">
        <v>110</v>
      </c>
      <c r="D18" s="156">
        <v>100</v>
      </c>
      <c r="E18" s="164">
        <f t="shared" si="4"/>
        <v>331</v>
      </c>
      <c r="F18" s="157"/>
      <c r="G18" s="155" t="s">
        <v>431</v>
      </c>
      <c r="H18" s="156">
        <v>121</v>
      </c>
      <c r="I18" s="156">
        <v>111</v>
      </c>
      <c r="J18" s="156">
        <v>127</v>
      </c>
      <c r="K18" s="161">
        <f t="shared" si="5"/>
        <v>359</v>
      </c>
    </row>
    <row r="19" spans="1:11" s="158" customFormat="1" ht="18" customHeight="1" x14ac:dyDescent="0.2">
      <c r="A19" s="155" t="s">
        <v>427</v>
      </c>
      <c r="B19" s="156">
        <v>126</v>
      </c>
      <c r="C19" s="156">
        <v>140</v>
      </c>
      <c r="D19" s="156">
        <v>123</v>
      </c>
      <c r="E19" s="164">
        <f t="shared" si="4"/>
        <v>389</v>
      </c>
      <c r="F19" s="157"/>
      <c r="G19" s="155" t="s">
        <v>453</v>
      </c>
      <c r="H19" s="156">
        <v>104</v>
      </c>
      <c r="I19" s="156">
        <v>158</v>
      </c>
      <c r="J19" s="156">
        <v>136</v>
      </c>
      <c r="K19" s="161">
        <f t="shared" si="5"/>
        <v>398</v>
      </c>
    </row>
    <row r="20" spans="1:11" s="158" customFormat="1" ht="18" customHeight="1" x14ac:dyDescent="0.2">
      <c r="A20" s="155" t="s">
        <v>426</v>
      </c>
      <c r="B20" s="156">
        <v>120</v>
      </c>
      <c r="C20" s="156">
        <v>114</v>
      </c>
      <c r="D20" s="156">
        <v>124</v>
      </c>
      <c r="E20" s="164">
        <f t="shared" si="4"/>
        <v>358</v>
      </c>
      <c r="F20" s="157"/>
      <c r="G20" s="155" t="s">
        <v>432</v>
      </c>
      <c r="H20" s="156">
        <v>132</v>
      </c>
      <c r="I20" s="156">
        <v>141</v>
      </c>
      <c r="J20" s="156">
        <v>144</v>
      </c>
      <c r="K20" s="161">
        <f t="shared" si="5"/>
        <v>417</v>
      </c>
    </row>
    <row r="21" spans="1:11" s="163" customFormat="1" ht="18" customHeight="1" x14ac:dyDescent="0.2">
      <c r="A21" s="159" t="s">
        <v>379</v>
      </c>
      <c r="B21" s="206">
        <f>SUM(B16:B20)</f>
        <v>609</v>
      </c>
      <c r="C21" s="160">
        <f>SUM(C16:C20)</f>
        <v>598</v>
      </c>
      <c r="D21" s="160">
        <f>SUM(D16:D20)</f>
        <v>580</v>
      </c>
      <c r="E21" s="161">
        <f t="shared" si="4"/>
        <v>1787</v>
      </c>
      <c r="F21" s="162"/>
      <c r="G21" s="159" t="s">
        <v>378</v>
      </c>
      <c r="H21" s="161">
        <f>SUM(H16:H20)</f>
        <v>581</v>
      </c>
      <c r="I21" s="205">
        <f>SUM(I16:I20)</f>
        <v>643</v>
      </c>
      <c r="J21" s="205">
        <f>SUM(J16:J20)</f>
        <v>660</v>
      </c>
      <c r="K21" s="205">
        <f t="shared" si="5"/>
        <v>1884</v>
      </c>
    </row>
    <row r="22" spans="1:11" s="203" customFormat="1" ht="18" customHeight="1" x14ac:dyDescent="0.4">
      <c r="A22" s="204" t="s">
        <v>207</v>
      </c>
      <c r="B22" s="202"/>
      <c r="C22" s="202"/>
      <c r="D22" s="202"/>
      <c r="E22" s="200"/>
      <c r="F22" s="201"/>
      <c r="G22" s="204" t="s">
        <v>208</v>
      </c>
      <c r="H22" s="202"/>
      <c r="I22" s="202"/>
      <c r="J22" s="202"/>
      <c r="K22" s="200"/>
    </row>
    <row r="23" spans="1:11" s="158" customFormat="1" ht="18" customHeight="1" x14ac:dyDescent="0.2">
      <c r="A23" s="155" t="s">
        <v>498</v>
      </c>
      <c r="B23" s="156">
        <v>118</v>
      </c>
      <c r="C23" s="156">
        <v>102</v>
      </c>
      <c r="D23" s="156">
        <v>97</v>
      </c>
      <c r="E23" s="161">
        <f t="shared" ref="E23:E28" si="6">SUM(B23:D23)</f>
        <v>317</v>
      </c>
      <c r="F23" s="157"/>
      <c r="G23" s="155" t="s">
        <v>444</v>
      </c>
      <c r="H23" s="156">
        <v>107</v>
      </c>
      <c r="I23" s="156">
        <v>138</v>
      </c>
      <c r="J23" s="156">
        <v>133</v>
      </c>
      <c r="K23" s="161">
        <f t="shared" ref="K23:K28" si="7">SUM(H23:J23)</f>
        <v>378</v>
      </c>
    </row>
    <row r="24" spans="1:11" s="158" customFormat="1" ht="18" customHeight="1" x14ac:dyDescent="0.2">
      <c r="A24" s="155" t="s">
        <v>414</v>
      </c>
      <c r="B24" s="156">
        <v>99</v>
      </c>
      <c r="C24" s="156">
        <v>80</v>
      </c>
      <c r="D24" s="156">
        <v>112</v>
      </c>
      <c r="E24" s="161">
        <f t="shared" si="6"/>
        <v>291</v>
      </c>
      <c r="F24" s="157"/>
      <c r="G24" s="155" t="s">
        <v>469</v>
      </c>
      <c r="H24" s="156">
        <v>114</v>
      </c>
      <c r="I24" s="156">
        <v>112</v>
      </c>
      <c r="J24" s="156">
        <v>113</v>
      </c>
      <c r="K24" s="161">
        <f t="shared" si="7"/>
        <v>339</v>
      </c>
    </row>
    <row r="25" spans="1:11" s="158" customFormat="1" ht="18" customHeight="1" x14ac:dyDescent="0.2">
      <c r="A25" s="155" t="s">
        <v>415</v>
      </c>
      <c r="B25" s="156">
        <v>116</v>
      </c>
      <c r="C25" s="156">
        <v>123</v>
      </c>
      <c r="D25" s="156">
        <v>135</v>
      </c>
      <c r="E25" s="161">
        <f t="shared" si="6"/>
        <v>374</v>
      </c>
      <c r="F25" s="157"/>
      <c r="G25" s="155" t="s">
        <v>446</v>
      </c>
      <c r="H25" s="156">
        <v>121</v>
      </c>
      <c r="I25" s="156">
        <v>96</v>
      </c>
      <c r="J25" s="156">
        <v>112</v>
      </c>
      <c r="K25" s="161">
        <f t="shared" si="7"/>
        <v>329</v>
      </c>
    </row>
    <row r="26" spans="1:11" s="158" customFormat="1" ht="18" customHeight="1" x14ac:dyDescent="0.2">
      <c r="A26" s="155" t="s">
        <v>413</v>
      </c>
      <c r="B26" s="156">
        <v>136</v>
      </c>
      <c r="C26" s="156">
        <v>125</v>
      </c>
      <c r="D26" s="156">
        <v>83</v>
      </c>
      <c r="E26" s="161">
        <f t="shared" si="6"/>
        <v>344</v>
      </c>
      <c r="F26" s="157"/>
      <c r="G26" s="155" t="s">
        <v>447</v>
      </c>
      <c r="H26" s="156">
        <v>130</v>
      </c>
      <c r="I26" s="156">
        <v>121</v>
      </c>
      <c r="J26" s="156">
        <v>114</v>
      </c>
      <c r="K26" s="161">
        <f t="shared" si="7"/>
        <v>365</v>
      </c>
    </row>
    <row r="27" spans="1:11" s="158" customFormat="1" ht="18" customHeight="1" x14ac:dyDescent="0.2">
      <c r="A27" s="155" t="s">
        <v>450</v>
      </c>
      <c r="B27" s="156">
        <v>104</v>
      </c>
      <c r="C27" s="156">
        <v>109</v>
      </c>
      <c r="D27" s="156">
        <v>122</v>
      </c>
      <c r="E27" s="161">
        <f t="shared" si="6"/>
        <v>335</v>
      </c>
      <c r="F27" s="157"/>
      <c r="G27" s="155" t="s">
        <v>443</v>
      </c>
      <c r="H27" s="156">
        <v>108</v>
      </c>
      <c r="I27" s="156">
        <v>121</v>
      </c>
      <c r="J27" s="156">
        <v>112</v>
      </c>
      <c r="K27" s="161">
        <f t="shared" si="7"/>
        <v>341</v>
      </c>
    </row>
    <row r="28" spans="1:11" s="163" customFormat="1" ht="18" customHeight="1" x14ac:dyDescent="0.2">
      <c r="A28" s="159" t="s">
        <v>401</v>
      </c>
      <c r="B28" s="161">
        <f>SUM(B23:B27)</f>
        <v>573</v>
      </c>
      <c r="C28" s="161">
        <f>SUM(C23:C27)</f>
        <v>539</v>
      </c>
      <c r="D28" s="161">
        <f>SUM(D23:D27)</f>
        <v>549</v>
      </c>
      <c r="E28" s="161">
        <f t="shared" si="6"/>
        <v>1661</v>
      </c>
      <c r="F28" s="162"/>
      <c r="G28" s="159" t="s">
        <v>400</v>
      </c>
      <c r="H28" s="205">
        <f>SUM(H23:H27)</f>
        <v>580</v>
      </c>
      <c r="I28" s="205">
        <f>SUM(I23:I27)</f>
        <v>588</v>
      </c>
      <c r="J28" s="205">
        <f>SUM(J23:J27)</f>
        <v>584</v>
      </c>
      <c r="K28" s="205">
        <f t="shared" si="7"/>
        <v>1752</v>
      </c>
    </row>
    <row r="29" spans="1:11" s="203" customFormat="1" ht="18" customHeight="1" x14ac:dyDescent="0.4">
      <c r="A29" s="204" t="s">
        <v>204</v>
      </c>
      <c r="B29" s="202"/>
      <c r="C29" s="202"/>
      <c r="D29" s="202"/>
      <c r="E29" s="200"/>
      <c r="F29" s="201"/>
      <c r="G29" s="204" t="s">
        <v>209</v>
      </c>
      <c r="H29" s="202"/>
      <c r="I29" s="202"/>
      <c r="J29" s="202"/>
      <c r="K29" s="200"/>
    </row>
    <row r="30" spans="1:11" s="158" customFormat="1" ht="18" customHeight="1" x14ac:dyDescent="0.2">
      <c r="A30" s="155" t="s">
        <v>437</v>
      </c>
      <c r="B30" s="156">
        <v>106</v>
      </c>
      <c r="C30" s="156">
        <v>114</v>
      </c>
      <c r="D30" s="156">
        <v>130</v>
      </c>
      <c r="E30" s="161">
        <f t="shared" ref="E30:E35" si="8">SUM(B30:D30)</f>
        <v>350</v>
      </c>
      <c r="F30" s="157"/>
      <c r="G30" s="155" t="s">
        <v>387</v>
      </c>
      <c r="H30" s="156">
        <v>108</v>
      </c>
      <c r="I30" s="156">
        <v>115</v>
      </c>
      <c r="J30" s="156">
        <v>109</v>
      </c>
      <c r="K30" s="161">
        <f t="shared" ref="K30:K35" si="9">SUM(H30:J30)</f>
        <v>332</v>
      </c>
    </row>
    <row r="31" spans="1:11" s="158" customFormat="1" ht="18" customHeight="1" x14ac:dyDescent="0.2">
      <c r="A31" s="155" t="s">
        <v>434</v>
      </c>
      <c r="B31" s="156">
        <v>154</v>
      </c>
      <c r="C31" s="156">
        <v>138</v>
      </c>
      <c r="D31" s="156">
        <v>118</v>
      </c>
      <c r="E31" s="161">
        <f t="shared" si="8"/>
        <v>410</v>
      </c>
      <c r="F31" s="157"/>
      <c r="G31" s="155" t="s">
        <v>386</v>
      </c>
      <c r="H31" s="156">
        <v>105</v>
      </c>
      <c r="I31" s="156">
        <v>151</v>
      </c>
      <c r="J31" s="156">
        <v>94</v>
      </c>
      <c r="K31" s="161">
        <f t="shared" si="9"/>
        <v>350</v>
      </c>
    </row>
    <row r="32" spans="1:11" s="158" customFormat="1" ht="18" customHeight="1" x14ac:dyDescent="0.2">
      <c r="A32" s="155" t="s">
        <v>435</v>
      </c>
      <c r="B32" s="156">
        <v>104</v>
      </c>
      <c r="C32" s="156">
        <v>127</v>
      </c>
      <c r="D32" s="156">
        <v>105</v>
      </c>
      <c r="E32" s="161">
        <f t="shared" si="8"/>
        <v>336</v>
      </c>
      <c r="F32" s="157"/>
      <c r="G32" s="155" t="s">
        <v>389</v>
      </c>
      <c r="H32" s="156">
        <v>121</v>
      </c>
      <c r="I32" s="156">
        <v>116</v>
      </c>
      <c r="J32" s="156">
        <v>121</v>
      </c>
      <c r="K32" s="161">
        <f t="shared" si="9"/>
        <v>358</v>
      </c>
    </row>
    <row r="33" spans="1:11" s="158" customFormat="1" ht="18" customHeight="1" x14ac:dyDescent="0.2">
      <c r="A33" s="155" t="s">
        <v>436</v>
      </c>
      <c r="B33" s="156">
        <v>92</v>
      </c>
      <c r="C33" s="156">
        <v>125</v>
      </c>
      <c r="D33" s="156">
        <v>126</v>
      </c>
      <c r="E33" s="161">
        <f t="shared" si="8"/>
        <v>343</v>
      </c>
      <c r="F33" s="157"/>
      <c r="G33" s="155" t="s">
        <v>385</v>
      </c>
      <c r="H33" s="156">
        <v>115</v>
      </c>
      <c r="I33" s="156">
        <v>117</v>
      </c>
      <c r="J33" s="156">
        <v>126</v>
      </c>
      <c r="K33" s="161">
        <f t="shared" si="9"/>
        <v>358</v>
      </c>
    </row>
    <row r="34" spans="1:11" s="158" customFormat="1" ht="18" customHeight="1" x14ac:dyDescent="0.2">
      <c r="A34" s="155" t="s">
        <v>433</v>
      </c>
      <c r="B34" s="156">
        <v>106</v>
      </c>
      <c r="C34" s="156">
        <v>112</v>
      </c>
      <c r="D34" s="156">
        <v>123</v>
      </c>
      <c r="E34" s="161">
        <f t="shared" si="8"/>
        <v>341</v>
      </c>
      <c r="F34" s="157"/>
      <c r="G34" s="155" t="s">
        <v>388</v>
      </c>
      <c r="H34" s="156">
        <v>133</v>
      </c>
      <c r="I34" s="156">
        <v>121</v>
      </c>
      <c r="J34" s="156">
        <v>129</v>
      </c>
      <c r="K34" s="161">
        <f t="shared" si="9"/>
        <v>383</v>
      </c>
    </row>
    <row r="35" spans="1:11" s="163" customFormat="1" ht="18" customHeight="1" x14ac:dyDescent="0.2">
      <c r="A35" s="159" t="s">
        <v>379</v>
      </c>
      <c r="B35" s="161">
        <f>SUM(B30:B34)</f>
        <v>562</v>
      </c>
      <c r="C35" s="161">
        <f>SUM(C30:C34)</f>
        <v>616</v>
      </c>
      <c r="D35" s="205">
        <f>SUM(D30:D34)</f>
        <v>602</v>
      </c>
      <c r="E35" s="161">
        <f t="shared" si="8"/>
        <v>1780</v>
      </c>
      <c r="F35" s="162"/>
      <c r="G35" s="159" t="s">
        <v>378</v>
      </c>
      <c r="H35" s="205">
        <f>SUM(H30:H34)</f>
        <v>582</v>
      </c>
      <c r="I35" s="205">
        <f>SUM(I30:I34)</f>
        <v>620</v>
      </c>
      <c r="J35" s="161">
        <f>SUM(J30:J34)</f>
        <v>579</v>
      </c>
      <c r="K35" s="205">
        <f t="shared" si="9"/>
        <v>1781</v>
      </c>
    </row>
    <row r="36" spans="1:11" s="203" customFormat="1" ht="18" customHeight="1" x14ac:dyDescent="0.4">
      <c r="A36" s="204" t="s">
        <v>200</v>
      </c>
      <c r="B36" s="202"/>
      <c r="C36" s="202"/>
      <c r="D36" s="202"/>
      <c r="E36" s="200"/>
      <c r="F36" s="201"/>
      <c r="G36" s="204" t="s">
        <v>202</v>
      </c>
      <c r="H36" s="202"/>
      <c r="I36" s="202"/>
      <c r="J36" s="202"/>
      <c r="K36" s="200"/>
    </row>
    <row r="37" spans="1:11" s="158" customFormat="1" ht="18" customHeight="1" x14ac:dyDescent="0.2">
      <c r="A37" s="155" t="s">
        <v>407</v>
      </c>
      <c r="B37" s="156">
        <v>107</v>
      </c>
      <c r="C37" s="156">
        <v>107</v>
      </c>
      <c r="D37" s="156">
        <v>115</v>
      </c>
      <c r="E37" s="161">
        <f t="shared" ref="E37:E42" si="10">SUM(B37:D37)</f>
        <v>329</v>
      </c>
      <c r="F37" s="157"/>
      <c r="G37" s="155" t="s">
        <v>373</v>
      </c>
      <c r="H37" s="156">
        <v>99</v>
      </c>
      <c r="I37" s="156">
        <v>165</v>
      </c>
      <c r="J37" s="156">
        <v>128</v>
      </c>
      <c r="K37" s="161">
        <f t="shared" ref="K37:K42" si="11">SUM(H37:J37)</f>
        <v>392</v>
      </c>
    </row>
    <row r="38" spans="1:11" s="158" customFormat="1" ht="18" customHeight="1" x14ac:dyDescent="0.2">
      <c r="A38" s="155" t="s">
        <v>408</v>
      </c>
      <c r="B38" s="156">
        <v>106</v>
      </c>
      <c r="C38" s="156">
        <v>99</v>
      </c>
      <c r="D38" s="156">
        <v>122</v>
      </c>
      <c r="E38" s="161">
        <f t="shared" si="10"/>
        <v>327</v>
      </c>
      <c r="F38" s="157"/>
      <c r="G38" s="155" t="s">
        <v>374</v>
      </c>
      <c r="H38" s="156">
        <v>111</v>
      </c>
      <c r="I38" s="156">
        <v>140</v>
      </c>
      <c r="J38" s="156">
        <v>117</v>
      </c>
      <c r="K38" s="161">
        <f t="shared" si="11"/>
        <v>368</v>
      </c>
    </row>
    <row r="39" spans="1:11" s="158" customFormat="1" ht="18" customHeight="1" x14ac:dyDescent="0.2">
      <c r="A39" s="155" t="s">
        <v>409</v>
      </c>
      <c r="B39" s="156">
        <v>128</v>
      </c>
      <c r="C39" s="156">
        <v>165</v>
      </c>
      <c r="D39" s="156">
        <v>116</v>
      </c>
      <c r="E39" s="161">
        <f t="shared" si="10"/>
        <v>409</v>
      </c>
      <c r="F39" s="157"/>
      <c r="G39" s="155" t="s">
        <v>375</v>
      </c>
      <c r="H39" s="156">
        <v>122</v>
      </c>
      <c r="I39" s="156">
        <v>127</v>
      </c>
      <c r="J39" s="156">
        <v>134</v>
      </c>
      <c r="K39" s="161">
        <f t="shared" si="11"/>
        <v>383</v>
      </c>
    </row>
    <row r="40" spans="1:11" s="158" customFormat="1" ht="18" customHeight="1" x14ac:dyDescent="0.2">
      <c r="A40" s="155" t="s">
        <v>410</v>
      </c>
      <c r="B40" s="156">
        <v>112</v>
      </c>
      <c r="C40" s="156">
        <v>144</v>
      </c>
      <c r="D40" s="156">
        <v>128</v>
      </c>
      <c r="E40" s="161">
        <f t="shared" si="10"/>
        <v>384</v>
      </c>
      <c r="F40" s="157"/>
      <c r="G40" s="155" t="s">
        <v>376</v>
      </c>
      <c r="H40" s="156">
        <v>110</v>
      </c>
      <c r="I40" s="156">
        <v>158</v>
      </c>
      <c r="J40" s="156">
        <v>121</v>
      </c>
      <c r="K40" s="161">
        <f t="shared" si="11"/>
        <v>389</v>
      </c>
    </row>
    <row r="41" spans="1:11" s="158" customFormat="1" ht="18" customHeight="1" x14ac:dyDescent="0.2">
      <c r="A41" s="155" t="s">
        <v>411</v>
      </c>
      <c r="B41" s="156">
        <v>117</v>
      </c>
      <c r="C41" s="156">
        <v>143</v>
      </c>
      <c r="D41" s="156">
        <v>126</v>
      </c>
      <c r="E41" s="161">
        <f t="shared" si="10"/>
        <v>386</v>
      </c>
      <c r="F41" s="157"/>
      <c r="G41" s="155" t="s">
        <v>377</v>
      </c>
      <c r="H41" s="156">
        <v>129</v>
      </c>
      <c r="I41" s="156">
        <v>138</v>
      </c>
      <c r="J41" s="156">
        <v>110</v>
      </c>
      <c r="K41" s="161">
        <f t="shared" si="11"/>
        <v>377</v>
      </c>
    </row>
    <row r="42" spans="1:11" s="163" customFormat="1" ht="18" customHeight="1" x14ac:dyDescent="0.2">
      <c r="A42" s="159" t="s">
        <v>401</v>
      </c>
      <c r="B42" s="161">
        <f>SUM(B37:B41)</f>
        <v>570</v>
      </c>
      <c r="C42" s="161">
        <f>SUM(C37:C41)</f>
        <v>658</v>
      </c>
      <c r="D42" s="161">
        <f>SUM(D37:D41)</f>
        <v>607</v>
      </c>
      <c r="E42" s="161">
        <f t="shared" si="10"/>
        <v>1835</v>
      </c>
      <c r="F42" s="162"/>
      <c r="G42" s="159" t="s">
        <v>400</v>
      </c>
      <c r="H42" s="205">
        <f>SUM(H37:H41)</f>
        <v>571</v>
      </c>
      <c r="I42" s="205">
        <f>SUM(I37:I41)</f>
        <v>728</v>
      </c>
      <c r="J42" s="205">
        <f>SUM(J37:J41)</f>
        <v>610</v>
      </c>
      <c r="K42" s="205">
        <f t="shared" si="11"/>
        <v>1909</v>
      </c>
    </row>
    <row r="43" spans="1:11" s="203" customFormat="1" ht="18" customHeight="1" x14ac:dyDescent="0.4">
      <c r="A43" s="204" t="s">
        <v>201</v>
      </c>
      <c r="B43" s="202"/>
      <c r="C43" s="202"/>
      <c r="D43" s="202"/>
      <c r="E43" s="200"/>
      <c r="F43" s="201"/>
      <c r="G43" s="204" t="s">
        <v>199</v>
      </c>
      <c r="H43" s="202"/>
      <c r="I43" s="202"/>
      <c r="J43" s="202"/>
      <c r="K43" s="200"/>
    </row>
    <row r="44" spans="1:11" s="158" customFormat="1" ht="18" customHeight="1" x14ac:dyDescent="0.2">
      <c r="A44" s="155" t="s">
        <v>395</v>
      </c>
      <c r="B44" s="156">
        <v>101</v>
      </c>
      <c r="C44" s="156">
        <v>109</v>
      </c>
      <c r="D44" s="156">
        <v>109</v>
      </c>
      <c r="E44" s="161">
        <f t="shared" ref="E44:E49" si="12">SUM(B44:D44)</f>
        <v>319</v>
      </c>
      <c r="F44" s="157"/>
      <c r="G44" s="155" t="s">
        <v>440</v>
      </c>
      <c r="H44" s="156">
        <v>117</v>
      </c>
      <c r="I44" s="156">
        <v>121</v>
      </c>
      <c r="J44" s="156">
        <v>114</v>
      </c>
      <c r="K44" s="161">
        <f>SUM(H44:J44)</f>
        <v>352</v>
      </c>
    </row>
    <row r="45" spans="1:11" s="158" customFormat="1" ht="18" customHeight="1" x14ac:dyDescent="0.2">
      <c r="A45" s="155" t="s">
        <v>396</v>
      </c>
      <c r="B45" s="156">
        <v>122</v>
      </c>
      <c r="C45" s="156">
        <v>134</v>
      </c>
      <c r="D45" s="156">
        <v>122</v>
      </c>
      <c r="E45" s="161">
        <f t="shared" si="12"/>
        <v>378</v>
      </c>
      <c r="F45" s="157"/>
      <c r="G45" s="155" t="s">
        <v>438</v>
      </c>
      <c r="H45" s="156">
        <v>145</v>
      </c>
      <c r="I45" s="156">
        <v>107</v>
      </c>
      <c r="J45" s="156">
        <v>117</v>
      </c>
      <c r="K45" s="161">
        <f>SUM(H45:J45)</f>
        <v>369</v>
      </c>
    </row>
    <row r="46" spans="1:11" s="158" customFormat="1" ht="18" customHeight="1" x14ac:dyDescent="0.2">
      <c r="A46" s="155" t="s">
        <v>449</v>
      </c>
      <c r="B46" s="156">
        <v>113</v>
      </c>
      <c r="C46" s="156">
        <v>127</v>
      </c>
      <c r="D46" s="156">
        <v>139</v>
      </c>
      <c r="E46" s="161">
        <f t="shared" si="12"/>
        <v>379</v>
      </c>
      <c r="F46" s="157"/>
      <c r="G46" s="155" t="s">
        <v>439</v>
      </c>
      <c r="H46" s="156">
        <v>102</v>
      </c>
      <c r="I46" s="156">
        <v>103</v>
      </c>
      <c r="J46" s="156">
        <v>111</v>
      </c>
      <c r="K46" s="161">
        <f>SUM(H46:J46)</f>
        <v>316</v>
      </c>
    </row>
    <row r="47" spans="1:11" s="158" customFormat="1" ht="18" customHeight="1" x14ac:dyDescent="0.2">
      <c r="A47" s="155" t="s">
        <v>398</v>
      </c>
      <c r="B47" s="156">
        <v>100</v>
      </c>
      <c r="C47" s="156">
        <v>140</v>
      </c>
      <c r="D47" s="156">
        <v>119</v>
      </c>
      <c r="E47" s="161">
        <f t="shared" si="12"/>
        <v>359</v>
      </c>
      <c r="F47" s="157"/>
      <c r="G47" s="155" t="s">
        <v>442</v>
      </c>
      <c r="H47" s="156">
        <v>114</v>
      </c>
      <c r="I47" s="156">
        <v>117</v>
      </c>
      <c r="J47" s="156">
        <v>106</v>
      </c>
      <c r="K47" s="161">
        <f>SUM(H47:J47)</f>
        <v>337</v>
      </c>
    </row>
    <row r="48" spans="1:11" s="158" customFormat="1" ht="18" customHeight="1" x14ac:dyDescent="0.2">
      <c r="A48" s="155" t="s">
        <v>399</v>
      </c>
      <c r="B48" s="156">
        <v>106</v>
      </c>
      <c r="C48" s="156">
        <v>123</v>
      </c>
      <c r="D48" s="156">
        <v>127</v>
      </c>
      <c r="E48" s="161">
        <f t="shared" si="12"/>
        <v>356</v>
      </c>
      <c r="F48" s="157"/>
      <c r="G48" s="155" t="s">
        <v>441</v>
      </c>
      <c r="H48" s="156">
        <v>131</v>
      </c>
      <c r="I48" s="156">
        <v>160</v>
      </c>
      <c r="J48" s="156">
        <v>132</v>
      </c>
      <c r="K48" s="161">
        <f>SUM(H48:J48)</f>
        <v>423</v>
      </c>
    </row>
    <row r="49" spans="1:11" s="163" customFormat="1" ht="18" customHeight="1" x14ac:dyDescent="0.2">
      <c r="A49" s="159" t="s">
        <v>412</v>
      </c>
      <c r="B49" s="161">
        <f>SUM(B44:B48)</f>
        <v>542</v>
      </c>
      <c r="C49" s="205">
        <f>SUM(C44:C48)</f>
        <v>633</v>
      </c>
      <c r="D49" s="205">
        <f>SUM(D44:D48)</f>
        <v>616</v>
      </c>
      <c r="E49" s="161">
        <f t="shared" si="12"/>
        <v>1791</v>
      </c>
      <c r="F49" s="162"/>
      <c r="G49" s="159" t="s">
        <v>412</v>
      </c>
      <c r="H49" s="205">
        <f>SUM(H44:H48)</f>
        <v>609</v>
      </c>
      <c r="I49" s="161">
        <f>SUM(I44:I48)</f>
        <v>608</v>
      </c>
      <c r="J49" s="161">
        <f>SUM(J44:J48)</f>
        <v>580</v>
      </c>
      <c r="K49" s="205">
        <f>SUM(K44:K48)</f>
        <v>1797</v>
      </c>
    </row>
    <row r="50" spans="1:11" ht="18" customHeight="1" x14ac:dyDescent="0.35">
      <c r="A50" s="446" t="s">
        <v>18</v>
      </c>
      <c r="B50" s="447"/>
      <c r="C50" s="447"/>
      <c r="D50" s="447"/>
      <c r="E50" s="448"/>
      <c r="F50" s="154" t="s">
        <v>455</v>
      </c>
      <c r="G50" s="446" t="s">
        <v>19</v>
      </c>
      <c r="H50" s="447"/>
      <c r="I50" s="447"/>
      <c r="J50" s="447"/>
      <c r="K50" s="448"/>
    </row>
    <row r="51" spans="1:11" ht="18" customHeight="1" x14ac:dyDescent="0.35">
      <c r="A51" s="449">
        <v>41236</v>
      </c>
      <c r="B51" s="450"/>
      <c r="C51" s="450"/>
      <c r="D51" s="450"/>
      <c r="E51" s="451"/>
      <c r="F51" s="154"/>
      <c r="G51" s="449">
        <f>A51+7</f>
        <v>41243</v>
      </c>
      <c r="H51" s="450"/>
      <c r="I51" s="450"/>
      <c r="J51" s="450"/>
      <c r="K51" s="451"/>
    </row>
    <row r="52" spans="1:11" ht="18" customHeight="1" x14ac:dyDescent="0.3">
      <c r="A52" s="443" t="s">
        <v>567</v>
      </c>
      <c r="B52" s="444"/>
      <c r="C52" s="444"/>
      <c r="D52" s="444"/>
      <c r="E52" s="445"/>
      <c r="G52" s="443" t="s">
        <v>574</v>
      </c>
      <c r="H52" s="444"/>
      <c r="I52" s="444"/>
      <c r="J52" s="444"/>
      <c r="K52" s="445"/>
    </row>
    <row r="53" spans="1:11" ht="18" customHeight="1" x14ac:dyDescent="0.3">
      <c r="A53" s="443" t="s">
        <v>568</v>
      </c>
      <c r="B53" s="444"/>
      <c r="C53" s="444"/>
      <c r="D53" s="444"/>
      <c r="E53" s="445"/>
      <c r="G53" s="443" t="s">
        <v>575</v>
      </c>
      <c r="H53" s="444"/>
      <c r="I53" s="444"/>
      <c r="J53" s="444"/>
      <c r="K53" s="445"/>
    </row>
    <row r="54" spans="1:11" ht="18" customHeight="1" x14ac:dyDescent="0.3">
      <c r="A54" s="443" t="s">
        <v>569</v>
      </c>
      <c r="B54" s="444"/>
      <c r="C54" s="444"/>
      <c r="D54" s="444"/>
      <c r="E54" s="445"/>
      <c r="G54" s="443" t="s">
        <v>576</v>
      </c>
      <c r="H54" s="444"/>
      <c r="I54" s="444"/>
      <c r="J54" s="444"/>
      <c r="K54" s="445"/>
    </row>
    <row r="55" spans="1:11" ht="18" customHeight="1" x14ac:dyDescent="0.3">
      <c r="A55" s="443" t="s">
        <v>570</v>
      </c>
      <c r="B55" s="444"/>
      <c r="C55" s="444"/>
      <c r="D55" s="444"/>
      <c r="E55" s="445"/>
      <c r="G55" s="443" t="s">
        <v>577</v>
      </c>
      <c r="H55" s="444"/>
      <c r="I55" s="444"/>
      <c r="J55" s="444"/>
      <c r="K55" s="445"/>
    </row>
    <row r="56" spans="1:11" ht="18" customHeight="1" x14ac:dyDescent="0.3">
      <c r="A56" s="443" t="s">
        <v>571</v>
      </c>
      <c r="B56" s="444"/>
      <c r="C56" s="444"/>
      <c r="D56" s="444"/>
      <c r="E56" s="445"/>
      <c r="G56" s="443" t="s">
        <v>578</v>
      </c>
      <c r="H56" s="444"/>
      <c r="I56" s="444"/>
      <c r="J56" s="444"/>
      <c r="K56" s="445"/>
    </row>
    <row r="57" spans="1:11" ht="18" customHeight="1" x14ac:dyDescent="0.3">
      <c r="A57" s="443" t="s">
        <v>572</v>
      </c>
      <c r="B57" s="444"/>
      <c r="C57" s="444"/>
      <c r="D57" s="444"/>
      <c r="E57" s="445"/>
      <c r="G57" s="443" t="s">
        <v>579</v>
      </c>
      <c r="H57" s="444"/>
      <c r="I57" s="444"/>
      <c r="J57" s="444"/>
      <c r="K57" s="445"/>
    </row>
    <row r="58" spans="1:11" ht="18" customHeight="1" x14ac:dyDescent="0.3">
      <c r="A58" s="440" t="s">
        <v>573</v>
      </c>
      <c r="B58" s="441"/>
      <c r="C58" s="441"/>
      <c r="D58" s="441"/>
      <c r="E58" s="442"/>
      <c r="G58" s="440" t="s">
        <v>580</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200</v>
      </c>
      <c r="B1" s="199"/>
      <c r="C1" s="199"/>
      <c r="D1" s="199"/>
      <c r="E1" s="200"/>
      <c r="F1" s="201"/>
      <c r="G1" s="198" t="s">
        <v>201</v>
      </c>
      <c r="H1" s="202"/>
      <c r="I1" s="202"/>
      <c r="J1" s="202"/>
      <c r="K1" s="200"/>
    </row>
    <row r="2" spans="1:11" s="158" customFormat="1" ht="18" customHeight="1" x14ac:dyDescent="0.2">
      <c r="A2" s="155" t="s">
        <v>407</v>
      </c>
      <c r="B2" s="156">
        <v>122</v>
      </c>
      <c r="C2" s="156">
        <v>91</v>
      </c>
      <c r="D2" s="156">
        <v>94</v>
      </c>
      <c r="E2" s="164">
        <f t="shared" ref="E2:E7" si="0">SUM(B2:D2)</f>
        <v>307</v>
      </c>
      <c r="F2" s="157"/>
      <c r="G2" s="155" t="s">
        <v>395</v>
      </c>
      <c r="H2" s="156">
        <v>140</v>
      </c>
      <c r="I2" s="156">
        <v>108</v>
      </c>
      <c r="J2" s="156">
        <v>96</v>
      </c>
      <c r="K2" s="161">
        <f t="shared" ref="K2:K7" si="1">SUM(H2:J2)</f>
        <v>344</v>
      </c>
    </row>
    <row r="3" spans="1:11" s="158" customFormat="1" ht="18" customHeight="1" x14ac:dyDescent="0.2">
      <c r="A3" s="155" t="s">
        <v>408</v>
      </c>
      <c r="B3" s="156">
        <v>86</v>
      </c>
      <c r="C3" s="156">
        <v>112</v>
      </c>
      <c r="D3" s="156">
        <v>125</v>
      </c>
      <c r="E3" s="164">
        <f t="shared" si="0"/>
        <v>323</v>
      </c>
      <c r="F3" s="157"/>
      <c r="G3" s="155" t="s">
        <v>396</v>
      </c>
      <c r="H3" s="156">
        <v>107</v>
      </c>
      <c r="I3" s="156">
        <v>112</v>
      </c>
      <c r="J3" s="156">
        <v>94</v>
      </c>
      <c r="K3" s="161">
        <f t="shared" si="1"/>
        <v>313</v>
      </c>
    </row>
    <row r="4" spans="1:11" s="158" customFormat="1" ht="18" customHeight="1" x14ac:dyDescent="0.2">
      <c r="A4" s="155" t="s">
        <v>409</v>
      </c>
      <c r="B4" s="156">
        <v>127</v>
      </c>
      <c r="C4" s="156">
        <v>110</v>
      </c>
      <c r="D4" s="156">
        <v>138</v>
      </c>
      <c r="E4" s="164">
        <f t="shared" si="0"/>
        <v>375</v>
      </c>
      <c r="F4" s="157"/>
      <c r="G4" s="155" t="s">
        <v>449</v>
      </c>
      <c r="H4" s="156">
        <v>117</v>
      </c>
      <c r="I4" s="156">
        <v>119</v>
      </c>
      <c r="J4" s="156">
        <v>147</v>
      </c>
      <c r="K4" s="161">
        <f t="shared" si="1"/>
        <v>383</v>
      </c>
    </row>
    <row r="5" spans="1:11" s="158" customFormat="1" ht="18" customHeight="1" x14ac:dyDescent="0.2">
      <c r="A5" s="155" t="s">
        <v>410</v>
      </c>
      <c r="B5" s="156">
        <v>115</v>
      </c>
      <c r="C5" s="156">
        <v>129</v>
      </c>
      <c r="D5" s="156">
        <v>104</v>
      </c>
      <c r="E5" s="164">
        <f t="shared" si="0"/>
        <v>348</v>
      </c>
      <c r="F5" s="157"/>
      <c r="G5" s="155" t="s">
        <v>398</v>
      </c>
      <c r="H5" s="156">
        <v>117</v>
      </c>
      <c r="I5" s="156">
        <v>122</v>
      </c>
      <c r="J5" s="156">
        <v>130</v>
      </c>
      <c r="K5" s="161">
        <f t="shared" si="1"/>
        <v>369</v>
      </c>
    </row>
    <row r="6" spans="1:11" s="158" customFormat="1" ht="18" customHeight="1" x14ac:dyDescent="0.2">
      <c r="A6" s="155" t="s">
        <v>411</v>
      </c>
      <c r="B6" s="156">
        <v>105</v>
      </c>
      <c r="C6" s="156">
        <v>127</v>
      </c>
      <c r="D6" s="156">
        <v>93</v>
      </c>
      <c r="E6" s="164">
        <f t="shared" si="0"/>
        <v>325</v>
      </c>
      <c r="F6" s="157"/>
      <c r="G6" s="155" t="s">
        <v>399</v>
      </c>
      <c r="H6" s="156">
        <v>102</v>
      </c>
      <c r="I6" s="156">
        <v>107</v>
      </c>
      <c r="J6" s="156">
        <v>150</v>
      </c>
      <c r="K6" s="161">
        <f t="shared" si="1"/>
        <v>359</v>
      </c>
    </row>
    <row r="7" spans="1:11" s="163" customFormat="1" ht="18" customHeight="1" x14ac:dyDescent="0.2">
      <c r="A7" s="159" t="s">
        <v>379</v>
      </c>
      <c r="B7" s="160">
        <f>SUM(B2:B6)</f>
        <v>555</v>
      </c>
      <c r="C7" s="206">
        <f>SUM(C2:C6)</f>
        <v>569</v>
      </c>
      <c r="D7" s="160">
        <f>SUM(D2:D6)</f>
        <v>554</v>
      </c>
      <c r="E7" s="161">
        <f t="shared" si="0"/>
        <v>1678</v>
      </c>
      <c r="F7" s="162"/>
      <c r="G7" s="159" t="s">
        <v>378</v>
      </c>
      <c r="H7" s="205">
        <f>SUM(H2:H6)</f>
        <v>583</v>
      </c>
      <c r="I7" s="161">
        <f>SUM(I2:I6)</f>
        <v>568</v>
      </c>
      <c r="J7" s="205">
        <f>SUM(J2:J6)</f>
        <v>617</v>
      </c>
      <c r="K7" s="205">
        <f t="shared" si="1"/>
        <v>1768</v>
      </c>
    </row>
    <row r="8" spans="1:11" s="203" customFormat="1" ht="18" customHeight="1" x14ac:dyDescent="0.4">
      <c r="A8" s="198" t="s">
        <v>208</v>
      </c>
      <c r="B8" s="199"/>
      <c r="C8" s="199"/>
      <c r="D8" s="199"/>
      <c r="E8" s="200"/>
      <c r="F8" s="201"/>
      <c r="G8" s="198" t="s">
        <v>209</v>
      </c>
      <c r="H8" s="202"/>
      <c r="I8" s="202"/>
      <c r="J8" s="202"/>
      <c r="K8" s="200"/>
    </row>
    <row r="9" spans="1:11" s="158" customFormat="1" ht="18" customHeight="1" x14ac:dyDescent="0.2">
      <c r="A9" s="155" t="s">
        <v>444</v>
      </c>
      <c r="B9" s="156">
        <v>117</v>
      </c>
      <c r="C9" s="156">
        <v>82</v>
      </c>
      <c r="D9" s="156">
        <v>89</v>
      </c>
      <c r="E9" s="164">
        <f t="shared" ref="E9:E14" si="2">SUM(B9:D9)</f>
        <v>288</v>
      </c>
      <c r="F9" s="157"/>
      <c r="G9" s="155" t="s">
        <v>387</v>
      </c>
      <c r="H9" s="156">
        <v>111</v>
      </c>
      <c r="I9" s="156">
        <v>137</v>
      </c>
      <c r="J9" s="156">
        <v>85</v>
      </c>
      <c r="K9" s="161">
        <f t="shared" ref="K9:K14" si="3">SUM(H9:J9)</f>
        <v>333</v>
      </c>
    </row>
    <row r="10" spans="1:11" s="158" customFormat="1" ht="18" customHeight="1" x14ac:dyDescent="0.2">
      <c r="A10" s="155" t="s">
        <v>445</v>
      </c>
      <c r="B10" s="156">
        <v>98</v>
      </c>
      <c r="C10" s="156">
        <v>118</v>
      </c>
      <c r="D10" s="156">
        <v>115</v>
      </c>
      <c r="E10" s="164">
        <f t="shared" si="2"/>
        <v>331</v>
      </c>
      <c r="F10" s="157"/>
      <c r="G10" s="155" t="s">
        <v>386</v>
      </c>
      <c r="H10" s="156">
        <v>113</v>
      </c>
      <c r="I10" s="156">
        <v>118</v>
      </c>
      <c r="J10" s="156">
        <v>96</v>
      </c>
      <c r="K10" s="161">
        <f t="shared" si="3"/>
        <v>327</v>
      </c>
    </row>
    <row r="11" spans="1:11" s="158" customFormat="1" ht="18" customHeight="1" x14ac:dyDescent="0.2">
      <c r="A11" s="155" t="s">
        <v>446</v>
      </c>
      <c r="B11" s="156">
        <v>115</v>
      </c>
      <c r="C11" s="156">
        <v>99</v>
      </c>
      <c r="D11" s="156">
        <v>110</v>
      </c>
      <c r="E11" s="164">
        <f t="shared" si="2"/>
        <v>324</v>
      </c>
      <c r="F11" s="157"/>
      <c r="G11" s="155" t="s">
        <v>389</v>
      </c>
      <c r="H11" s="156">
        <v>128</v>
      </c>
      <c r="I11" s="156">
        <v>105</v>
      </c>
      <c r="J11" s="156">
        <v>130</v>
      </c>
      <c r="K11" s="161">
        <f t="shared" si="3"/>
        <v>363</v>
      </c>
    </row>
    <row r="12" spans="1:11" s="158" customFormat="1" ht="18" customHeight="1" x14ac:dyDescent="0.2">
      <c r="A12" s="155" t="s">
        <v>447</v>
      </c>
      <c r="B12" s="156">
        <v>91</v>
      </c>
      <c r="C12" s="156">
        <v>131</v>
      </c>
      <c r="D12" s="156">
        <v>145</v>
      </c>
      <c r="E12" s="164">
        <f t="shared" si="2"/>
        <v>367</v>
      </c>
      <c r="F12" s="157"/>
      <c r="G12" s="155" t="s">
        <v>385</v>
      </c>
      <c r="H12" s="156">
        <v>98</v>
      </c>
      <c r="I12" s="156">
        <v>113</v>
      </c>
      <c r="J12" s="156">
        <v>106</v>
      </c>
      <c r="K12" s="161">
        <f t="shared" si="3"/>
        <v>317</v>
      </c>
    </row>
    <row r="13" spans="1:11" s="158" customFormat="1" ht="18" customHeight="1" x14ac:dyDescent="0.2">
      <c r="A13" s="155" t="s">
        <v>443</v>
      </c>
      <c r="B13" s="156">
        <v>109</v>
      </c>
      <c r="C13" s="156">
        <v>126</v>
      </c>
      <c r="D13" s="156">
        <v>131</v>
      </c>
      <c r="E13" s="164">
        <f t="shared" si="2"/>
        <v>366</v>
      </c>
      <c r="F13" s="157"/>
      <c r="G13" s="155" t="s">
        <v>388</v>
      </c>
      <c r="H13" s="156">
        <v>132</v>
      </c>
      <c r="I13" s="156">
        <v>128</v>
      </c>
      <c r="J13" s="156">
        <v>107</v>
      </c>
      <c r="K13" s="161">
        <f t="shared" si="3"/>
        <v>367</v>
      </c>
    </row>
    <row r="14" spans="1:11" s="163" customFormat="1" ht="18" customHeight="1" x14ac:dyDescent="0.2">
      <c r="A14" s="159" t="s">
        <v>379</v>
      </c>
      <c r="B14" s="160">
        <f>SUM(B9:B13)</f>
        <v>530</v>
      </c>
      <c r="C14" s="160">
        <f>SUM(C9:C13)</f>
        <v>556</v>
      </c>
      <c r="D14" s="206">
        <f>SUM(D9:D13)</f>
        <v>590</v>
      </c>
      <c r="E14" s="161">
        <f t="shared" si="2"/>
        <v>1676</v>
      </c>
      <c r="F14" s="162"/>
      <c r="G14" s="159" t="s">
        <v>378</v>
      </c>
      <c r="H14" s="205">
        <f>SUM(H9:H13)</f>
        <v>582</v>
      </c>
      <c r="I14" s="205">
        <f>SUM(I9:I13)</f>
        <v>601</v>
      </c>
      <c r="J14" s="161">
        <f>SUM(J9:J13)</f>
        <v>524</v>
      </c>
      <c r="K14" s="205">
        <f t="shared" si="3"/>
        <v>1707</v>
      </c>
    </row>
    <row r="15" spans="1:11" s="203" customFormat="1" ht="18" customHeight="1" x14ac:dyDescent="0.4">
      <c r="A15" s="198" t="s">
        <v>231</v>
      </c>
      <c r="B15" s="199"/>
      <c r="C15" s="199"/>
      <c r="D15" s="199"/>
      <c r="E15" s="200"/>
      <c r="F15" s="201"/>
      <c r="G15" s="198" t="s">
        <v>205</v>
      </c>
      <c r="H15" s="202"/>
      <c r="I15" s="202"/>
      <c r="J15" s="202"/>
      <c r="K15" s="200"/>
    </row>
    <row r="16" spans="1:11" s="158" customFormat="1" ht="18" customHeight="1" x14ac:dyDescent="0.2">
      <c r="A16" s="155" t="s">
        <v>391</v>
      </c>
      <c r="B16" s="156">
        <v>118</v>
      </c>
      <c r="C16" s="156">
        <v>114</v>
      </c>
      <c r="D16" s="156">
        <v>114</v>
      </c>
      <c r="E16" s="164">
        <f t="shared" ref="E16:E21" si="4">SUM(B16:D16)</f>
        <v>346</v>
      </c>
      <c r="F16" s="157"/>
      <c r="G16" s="155" t="s">
        <v>423</v>
      </c>
      <c r="H16" s="156">
        <v>136</v>
      </c>
      <c r="I16" s="156">
        <v>127</v>
      </c>
      <c r="J16" s="156">
        <v>122</v>
      </c>
      <c r="K16" s="161">
        <f t="shared" ref="K16:K21" si="5">SUM(H16:J16)</f>
        <v>385</v>
      </c>
    </row>
    <row r="17" spans="1:11" s="158" customFormat="1" ht="18" customHeight="1" x14ac:dyDescent="0.2">
      <c r="A17" s="155" t="s">
        <v>392</v>
      </c>
      <c r="B17" s="156">
        <v>105</v>
      </c>
      <c r="C17" s="156">
        <v>112</v>
      </c>
      <c r="D17" s="156">
        <v>114</v>
      </c>
      <c r="E17" s="164">
        <f t="shared" si="4"/>
        <v>331</v>
      </c>
      <c r="F17" s="157"/>
      <c r="G17" s="155" t="s">
        <v>424</v>
      </c>
      <c r="H17" s="156">
        <v>109</v>
      </c>
      <c r="I17" s="156">
        <v>109</v>
      </c>
      <c r="J17" s="156">
        <v>122</v>
      </c>
      <c r="K17" s="161">
        <f t="shared" si="5"/>
        <v>340</v>
      </c>
    </row>
    <row r="18" spans="1:11" s="158" customFormat="1" ht="17.25" customHeight="1" x14ac:dyDescent="0.2">
      <c r="A18" s="155" t="s">
        <v>562</v>
      </c>
      <c r="B18" s="156">
        <v>104</v>
      </c>
      <c r="C18" s="156">
        <v>132</v>
      </c>
      <c r="D18" s="156">
        <v>112</v>
      </c>
      <c r="E18" s="164">
        <f t="shared" si="4"/>
        <v>348</v>
      </c>
      <c r="F18" s="157"/>
      <c r="G18" s="155" t="s">
        <v>459</v>
      </c>
      <c r="H18" s="156">
        <v>145</v>
      </c>
      <c r="I18" s="156">
        <v>102</v>
      </c>
      <c r="J18" s="156">
        <v>125</v>
      </c>
      <c r="K18" s="161">
        <f t="shared" si="5"/>
        <v>372</v>
      </c>
    </row>
    <row r="19" spans="1:11" s="158" customFormat="1" ht="18" customHeight="1" x14ac:dyDescent="0.2">
      <c r="A19" s="155" t="s">
        <v>390</v>
      </c>
      <c r="B19" s="156">
        <v>104</v>
      </c>
      <c r="C19" s="156">
        <v>136</v>
      </c>
      <c r="D19" s="156">
        <v>113</v>
      </c>
      <c r="E19" s="164">
        <f t="shared" si="4"/>
        <v>353</v>
      </c>
      <c r="F19" s="157"/>
      <c r="G19" s="155" t="s">
        <v>427</v>
      </c>
      <c r="H19" s="156">
        <v>155</v>
      </c>
      <c r="I19" s="156">
        <v>156</v>
      </c>
      <c r="J19" s="156">
        <v>125</v>
      </c>
      <c r="K19" s="161">
        <f t="shared" si="5"/>
        <v>436</v>
      </c>
    </row>
    <row r="20" spans="1:11" s="158" customFormat="1" ht="18" customHeight="1" x14ac:dyDescent="0.2">
      <c r="A20" s="155" t="s">
        <v>394</v>
      </c>
      <c r="B20" s="156">
        <v>137</v>
      </c>
      <c r="C20" s="156">
        <v>104</v>
      </c>
      <c r="D20" s="156">
        <v>95</v>
      </c>
      <c r="E20" s="164">
        <f t="shared" si="4"/>
        <v>336</v>
      </c>
      <c r="F20" s="157"/>
      <c r="G20" s="155" t="s">
        <v>426</v>
      </c>
      <c r="H20" s="156">
        <v>132</v>
      </c>
      <c r="I20" s="156">
        <v>120</v>
      </c>
      <c r="J20" s="156">
        <v>105</v>
      </c>
      <c r="K20" s="161">
        <f t="shared" si="5"/>
        <v>357</v>
      </c>
    </row>
    <row r="21" spans="1:11" s="163" customFormat="1" ht="18" customHeight="1" x14ac:dyDescent="0.2">
      <c r="A21" s="159" t="s">
        <v>401</v>
      </c>
      <c r="B21" s="160">
        <f>SUM(B16:B20)</f>
        <v>568</v>
      </c>
      <c r="C21" s="160">
        <f>SUM(C16:C20)</f>
        <v>598</v>
      </c>
      <c r="D21" s="160">
        <f>SUM(D16:D20)</f>
        <v>548</v>
      </c>
      <c r="E21" s="161">
        <f t="shared" si="4"/>
        <v>1714</v>
      </c>
      <c r="F21" s="162"/>
      <c r="G21" s="159" t="s">
        <v>400</v>
      </c>
      <c r="H21" s="205">
        <f>SUM(H16:H20)</f>
        <v>677</v>
      </c>
      <c r="I21" s="205">
        <f>SUM(I16:I20)</f>
        <v>614</v>
      </c>
      <c r="J21" s="205">
        <f>SUM(J16:J20)</f>
        <v>599</v>
      </c>
      <c r="K21" s="205">
        <f t="shared" si="5"/>
        <v>1890</v>
      </c>
    </row>
    <row r="22" spans="1:11" s="203" customFormat="1" ht="18" customHeight="1" x14ac:dyDescent="0.4">
      <c r="A22" s="204" t="s">
        <v>203</v>
      </c>
      <c r="B22" s="202"/>
      <c r="C22" s="202"/>
      <c r="D22" s="202"/>
      <c r="E22" s="200"/>
      <c r="F22" s="201"/>
      <c r="G22" s="204" t="s">
        <v>198</v>
      </c>
      <c r="H22" s="202"/>
      <c r="I22" s="202"/>
      <c r="J22" s="202"/>
      <c r="K22" s="200"/>
    </row>
    <row r="23" spans="1:11" s="158" customFormat="1" ht="18" customHeight="1" x14ac:dyDescent="0.2">
      <c r="A23" s="155" t="s">
        <v>420</v>
      </c>
      <c r="B23" s="156">
        <v>99</v>
      </c>
      <c r="C23" s="156">
        <v>124</v>
      </c>
      <c r="D23" s="156">
        <v>114</v>
      </c>
      <c r="E23" s="161">
        <f t="shared" ref="E23:E28" si="6">SUM(B23:D23)</f>
        <v>337</v>
      </c>
      <c r="F23" s="157"/>
      <c r="G23" s="155" t="s">
        <v>405</v>
      </c>
      <c r="H23" s="156">
        <v>105</v>
      </c>
      <c r="I23" s="156">
        <v>133</v>
      </c>
      <c r="J23" s="156">
        <v>125</v>
      </c>
      <c r="K23" s="161">
        <f t="shared" ref="K23:K28" si="7">SUM(H23:J23)</f>
        <v>363</v>
      </c>
    </row>
    <row r="24" spans="1:11" s="158" customFormat="1" ht="18" customHeight="1" x14ac:dyDescent="0.2">
      <c r="A24" s="155" t="s">
        <v>419</v>
      </c>
      <c r="B24" s="156">
        <v>136</v>
      </c>
      <c r="C24" s="156">
        <v>141</v>
      </c>
      <c r="D24" s="156">
        <v>142</v>
      </c>
      <c r="E24" s="161">
        <f t="shared" si="6"/>
        <v>419</v>
      </c>
      <c r="F24" s="157"/>
      <c r="G24" s="155" t="s">
        <v>402</v>
      </c>
      <c r="H24" s="156">
        <v>101</v>
      </c>
      <c r="I24" s="156">
        <v>111</v>
      </c>
      <c r="J24" s="156">
        <v>107</v>
      </c>
      <c r="K24" s="161">
        <f t="shared" si="7"/>
        <v>319</v>
      </c>
    </row>
    <row r="25" spans="1:11" s="158" customFormat="1" ht="18" customHeight="1" x14ac:dyDescent="0.2">
      <c r="A25" s="155" t="s">
        <v>418</v>
      </c>
      <c r="B25" s="156">
        <v>85</v>
      </c>
      <c r="C25" s="156">
        <v>115</v>
      </c>
      <c r="D25" s="156">
        <v>124</v>
      </c>
      <c r="E25" s="161">
        <f t="shared" si="6"/>
        <v>324</v>
      </c>
      <c r="F25" s="157"/>
      <c r="G25" s="155" t="s">
        <v>404</v>
      </c>
      <c r="H25" s="156">
        <v>116</v>
      </c>
      <c r="I25" s="156">
        <v>109</v>
      </c>
      <c r="J25" s="156">
        <v>92</v>
      </c>
      <c r="K25" s="161">
        <f t="shared" si="7"/>
        <v>317</v>
      </c>
    </row>
    <row r="26" spans="1:11" s="158" customFormat="1" ht="18" customHeight="1" x14ac:dyDescent="0.2">
      <c r="A26" s="155" t="s">
        <v>421</v>
      </c>
      <c r="B26" s="156">
        <v>99</v>
      </c>
      <c r="C26" s="156">
        <v>108</v>
      </c>
      <c r="D26" s="156">
        <v>107</v>
      </c>
      <c r="E26" s="161">
        <f t="shared" si="6"/>
        <v>314</v>
      </c>
      <c r="F26" s="157"/>
      <c r="G26" s="155" t="s">
        <v>403</v>
      </c>
      <c r="H26" s="156">
        <v>123</v>
      </c>
      <c r="I26" s="156">
        <v>97</v>
      </c>
      <c r="J26" s="156">
        <v>130</v>
      </c>
      <c r="K26" s="161">
        <f t="shared" si="7"/>
        <v>350</v>
      </c>
    </row>
    <row r="27" spans="1:11" s="158" customFormat="1" ht="18" customHeight="1" x14ac:dyDescent="0.2">
      <c r="A27" s="155" t="s">
        <v>422</v>
      </c>
      <c r="B27" s="156">
        <v>118</v>
      </c>
      <c r="C27" s="156">
        <v>122</v>
      </c>
      <c r="D27" s="156">
        <v>114</v>
      </c>
      <c r="E27" s="161">
        <f t="shared" si="6"/>
        <v>354</v>
      </c>
      <c r="F27" s="157"/>
      <c r="G27" s="155" t="s">
        <v>406</v>
      </c>
      <c r="H27" s="156">
        <v>111</v>
      </c>
      <c r="I27" s="156">
        <v>126</v>
      </c>
      <c r="J27" s="156">
        <v>121</v>
      </c>
      <c r="K27" s="161">
        <f t="shared" si="7"/>
        <v>358</v>
      </c>
    </row>
    <row r="28" spans="1:11" s="163" customFormat="1" ht="18" customHeight="1" x14ac:dyDescent="0.2">
      <c r="A28" s="159" t="s">
        <v>378</v>
      </c>
      <c r="B28" s="161">
        <f>SUM(B23:B27)</f>
        <v>537</v>
      </c>
      <c r="C28" s="205">
        <f>SUM(C23:C27)</f>
        <v>610</v>
      </c>
      <c r="D28" s="205">
        <f>SUM(D23:D27)</f>
        <v>601</v>
      </c>
      <c r="E28" s="205">
        <f t="shared" si="6"/>
        <v>1748</v>
      </c>
      <c r="F28" s="162"/>
      <c r="G28" s="159" t="s">
        <v>379</v>
      </c>
      <c r="H28" s="205">
        <f>SUM(H23:H27)</f>
        <v>556</v>
      </c>
      <c r="I28" s="161">
        <f>SUM(I23:I27)</f>
        <v>576</v>
      </c>
      <c r="J28" s="161">
        <f>SUM(J23:J27)</f>
        <v>575</v>
      </c>
      <c r="K28" s="161">
        <f t="shared" si="7"/>
        <v>1707</v>
      </c>
    </row>
    <row r="29" spans="1:11" s="203" customFormat="1" ht="18" customHeight="1" x14ac:dyDescent="0.4">
      <c r="A29" s="204" t="s">
        <v>230</v>
      </c>
      <c r="B29" s="202"/>
      <c r="C29" s="202"/>
      <c r="D29" s="202"/>
      <c r="E29" s="200"/>
      <c r="F29" s="201"/>
      <c r="G29" s="204" t="s">
        <v>204</v>
      </c>
      <c r="H29" s="202"/>
      <c r="I29" s="202"/>
      <c r="J29" s="202"/>
      <c r="K29" s="200"/>
    </row>
    <row r="30" spans="1:11" s="158" customFormat="1" ht="18" customHeight="1" x14ac:dyDescent="0.2">
      <c r="A30" s="155" t="s">
        <v>384</v>
      </c>
      <c r="B30" s="156">
        <v>112</v>
      </c>
      <c r="C30" s="156">
        <v>131</v>
      </c>
      <c r="D30" s="156">
        <v>145</v>
      </c>
      <c r="E30" s="161">
        <f t="shared" ref="E30:E35" si="8">SUM(B30:D30)</f>
        <v>388</v>
      </c>
      <c r="F30" s="157"/>
      <c r="G30" s="155" t="s">
        <v>433</v>
      </c>
      <c r="H30" s="156">
        <v>127</v>
      </c>
      <c r="I30" s="156">
        <v>121</v>
      </c>
      <c r="J30" s="156">
        <v>114</v>
      </c>
      <c r="K30" s="161">
        <f t="shared" ref="K30:K35" si="9">SUM(H30:J30)</f>
        <v>362</v>
      </c>
    </row>
    <row r="31" spans="1:11" s="158" customFormat="1" ht="18" customHeight="1" x14ac:dyDescent="0.2">
      <c r="A31" s="155" t="s">
        <v>381</v>
      </c>
      <c r="B31" s="156">
        <v>115</v>
      </c>
      <c r="C31" s="156">
        <v>112</v>
      </c>
      <c r="D31" s="156">
        <v>103</v>
      </c>
      <c r="E31" s="161">
        <f t="shared" si="8"/>
        <v>330</v>
      </c>
      <c r="F31" s="157"/>
      <c r="G31" s="155" t="s">
        <v>434</v>
      </c>
      <c r="H31" s="156">
        <v>109</v>
      </c>
      <c r="I31" s="156">
        <v>109</v>
      </c>
      <c r="J31" s="156">
        <v>115</v>
      </c>
      <c r="K31" s="161">
        <f t="shared" si="9"/>
        <v>333</v>
      </c>
    </row>
    <row r="32" spans="1:11" s="158" customFormat="1" ht="18" customHeight="1" x14ac:dyDescent="0.2">
      <c r="A32" s="155" t="s">
        <v>448</v>
      </c>
      <c r="B32" s="156">
        <v>122</v>
      </c>
      <c r="C32" s="156">
        <v>151</v>
      </c>
      <c r="D32" s="156">
        <v>131</v>
      </c>
      <c r="E32" s="161">
        <f t="shared" si="8"/>
        <v>404</v>
      </c>
      <c r="F32" s="157"/>
      <c r="G32" s="155" t="s">
        <v>435</v>
      </c>
      <c r="H32" s="156">
        <v>111</v>
      </c>
      <c r="I32" s="156">
        <v>129</v>
      </c>
      <c r="J32" s="156">
        <v>115</v>
      </c>
      <c r="K32" s="161">
        <f t="shared" si="9"/>
        <v>355</v>
      </c>
    </row>
    <row r="33" spans="1:11" s="158" customFormat="1" ht="18" customHeight="1" x14ac:dyDescent="0.2">
      <c r="A33" s="155" t="s">
        <v>382</v>
      </c>
      <c r="B33" s="156">
        <v>122</v>
      </c>
      <c r="C33" s="156">
        <v>128</v>
      </c>
      <c r="D33" s="156">
        <v>134</v>
      </c>
      <c r="E33" s="161">
        <f t="shared" si="8"/>
        <v>384</v>
      </c>
      <c r="F33" s="157"/>
      <c r="G33" s="155" t="s">
        <v>436</v>
      </c>
      <c r="H33" s="156">
        <v>132</v>
      </c>
      <c r="I33" s="156">
        <v>138</v>
      </c>
      <c r="J33" s="156">
        <v>130</v>
      </c>
      <c r="K33" s="161">
        <f t="shared" si="9"/>
        <v>400</v>
      </c>
    </row>
    <row r="34" spans="1:11" s="158" customFormat="1" ht="18" customHeight="1" x14ac:dyDescent="0.2">
      <c r="A34" s="155" t="s">
        <v>383</v>
      </c>
      <c r="B34" s="156">
        <v>114</v>
      </c>
      <c r="C34" s="156">
        <v>119</v>
      </c>
      <c r="D34" s="156">
        <v>118</v>
      </c>
      <c r="E34" s="161">
        <f t="shared" si="8"/>
        <v>351</v>
      </c>
      <c r="F34" s="157"/>
      <c r="G34" s="155" t="s">
        <v>483</v>
      </c>
      <c r="H34" s="156">
        <v>106</v>
      </c>
      <c r="I34" s="156">
        <v>132</v>
      </c>
      <c r="J34" s="156">
        <v>117</v>
      </c>
      <c r="K34" s="161">
        <f t="shared" si="9"/>
        <v>355</v>
      </c>
    </row>
    <row r="35" spans="1:11" s="163" customFormat="1" ht="18" customHeight="1" x14ac:dyDescent="0.2">
      <c r="A35" s="159" t="s">
        <v>484</v>
      </c>
      <c r="B35" s="274">
        <f>SUM(B30:B34)</f>
        <v>585</v>
      </c>
      <c r="C35" s="205">
        <f>SUM(C30:C34)</f>
        <v>641</v>
      </c>
      <c r="D35" s="205">
        <f>SUM(D30:D34)</f>
        <v>631</v>
      </c>
      <c r="E35" s="205">
        <f t="shared" si="8"/>
        <v>1857</v>
      </c>
      <c r="F35" s="162"/>
      <c r="G35" s="159" t="s">
        <v>485</v>
      </c>
      <c r="H35" s="274">
        <f>SUM(H30:H34)</f>
        <v>585</v>
      </c>
      <c r="I35" s="161">
        <f>SUM(I30:I34)</f>
        <v>629</v>
      </c>
      <c r="J35" s="161">
        <f>SUM(J30:J34)</f>
        <v>591</v>
      </c>
      <c r="K35" s="161">
        <f t="shared" si="9"/>
        <v>1805</v>
      </c>
    </row>
    <row r="36" spans="1:11" s="203" customFormat="1" ht="18" customHeight="1" x14ac:dyDescent="0.4">
      <c r="A36" s="204" t="s">
        <v>202</v>
      </c>
      <c r="B36" s="202"/>
      <c r="C36" s="202"/>
      <c r="D36" s="202"/>
      <c r="E36" s="200"/>
      <c r="F36" s="201"/>
      <c r="G36" s="204" t="s">
        <v>207</v>
      </c>
      <c r="H36" s="202"/>
      <c r="I36" s="202"/>
      <c r="J36" s="202"/>
      <c r="K36" s="200"/>
    </row>
    <row r="37" spans="1:11" s="158" customFormat="1" ht="18" customHeight="1" x14ac:dyDescent="0.2">
      <c r="A37" s="155" t="s">
        <v>373</v>
      </c>
      <c r="B37" s="156">
        <v>133</v>
      </c>
      <c r="C37" s="156">
        <v>130</v>
      </c>
      <c r="D37" s="156">
        <v>116</v>
      </c>
      <c r="E37" s="161">
        <f t="shared" ref="E37:E42" si="10">SUM(B37:D37)</f>
        <v>379</v>
      </c>
      <c r="F37" s="157"/>
      <c r="G37" s="155" t="s">
        <v>413</v>
      </c>
      <c r="H37" s="156">
        <v>113</v>
      </c>
      <c r="I37" s="156">
        <v>110</v>
      </c>
      <c r="J37" s="156">
        <v>123</v>
      </c>
      <c r="K37" s="161">
        <f t="shared" ref="K37:K42" si="11">SUM(H37:J37)</f>
        <v>346</v>
      </c>
    </row>
    <row r="38" spans="1:11" s="158" customFormat="1" ht="18" customHeight="1" x14ac:dyDescent="0.2">
      <c r="A38" s="155" t="s">
        <v>488</v>
      </c>
      <c r="B38" s="156">
        <v>120</v>
      </c>
      <c r="C38" s="156">
        <v>151</v>
      </c>
      <c r="D38" s="156">
        <v>139</v>
      </c>
      <c r="E38" s="161">
        <f t="shared" si="10"/>
        <v>410</v>
      </c>
      <c r="F38" s="157"/>
      <c r="G38" s="155" t="s">
        <v>414</v>
      </c>
      <c r="H38" s="156">
        <v>115</v>
      </c>
      <c r="I38" s="156">
        <v>96</v>
      </c>
      <c r="J38" s="156">
        <v>112</v>
      </c>
      <c r="K38" s="161">
        <f t="shared" si="11"/>
        <v>323</v>
      </c>
    </row>
    <row r="39" spans="1:11" s="158" customFormat="1" ht="18" customHeight="1" x14ac:dyDescent="0.2">
      <c r="A39" s="155" t="s">
        <v>375</v>
      </c>
      <c r="B39" s="156">
        <v>140</v>
      </c>
      <c r="C39" s="156">
        <v>129</v>
      </c>
      <c r="D39" s="156">
        <v>126</v>
      </c>
      <c r="E39" s="161">
        <f t="shared" si="10"/>
        <v>395</v>
      </c>
      <c r="F39" s="157"/>
      <c r="G39" s="155" t="s">
        <v>415</v>
      </c>
      <c r="H39" s="156">
        <v>102</v>
      </c>
      <c r="I39" s="156">
        <v>138</v>
      </c>
      <c r="J39" s="156">
        <v>110</v>
      </c>
      <c r="K39" s="161">
        <f t="shared" si="11"/>
        <v>350</v>
      </c>
    </row>
    <row r="40" spans="1:11" s="158" customFormat="1" ht="18" customHeight="1" x14ac:dyDescent="0.2">
      <c r="A40" s="155" t="s">
        <v>376</v>
      </c>
      <c r="B40" s="156">
        <v>158</v>
      </c>
      <c r="C40" s="156">
        <v>132</v>
      </c>
      <c r="D40" s="156">
        <v>132</v>
      </c>
      <c r="E40" s="161">
        <f t="shared" si="10"/>
        <v>422</v>
      </c>
      <c r="F40" s="157"/>
      <c r="G40" s="155" t="s">
        <v>450</v>
      </c>
      <c r="H40" s="156">
        <v>110</v>
      </c>
      <c r="I40" s="156">
        <v>138</v>
      </c>
      <c r="J40" s="156">
        <v>120</v>
      </c>
      <c r="K40" s="161">
        <f t="shared" si="11"/>
        <v>368</v>
      </c>
    </row>
    <row r="41" spans="1:11" s="158" customFormat="1" ht="18" customHeight="1" x14ac:dyDescent="0.2">
      <c r="A41" s="155" t="s">
        <v>377</v>
      </c>
      <c r="B41" s="156">
        <v>138</v>
      </c>
      <c r="C41" s="156">
        <v>97</v>
      </c>
      <c r="D41" s="156">
        <v>131</v>
      </c>
      <c r="E41" s="161">
        <f t="shared" si="10"/>
        <v>366</v>
      </c>
      <c r="F41" s="157"/>
      <c r="G41" s="155" t="s">
        <v>417</v>
      </c>
      <c r="H41" s="156">
        <v>90</v>
      </c>
      <c r="I41" s="156">
        <v>123</v>
      </c>
      <c r="J41" s="156">
        <v>104</v>
      </c>
      <c r="K41" s="161">
        <f t="shared" si="11"/>
        <v>317</v>
      </c>
    </row>
    <row r="42" spans="1:11" s="163" customFormat="1" ht="18" customHeight="1" x14ac:dyDescent="0.2">
      <c r="A42" s="159" t="s">
        <v>400</v>
      </c>
      <c r="B42" s="205">
        <f>SUM(B37:B41)</f>
        <v>689</v>
      </c>
      <c r="C42" s="205">
        <f>SUM(C37:C41)</f>
        <v>639</v>
      </c>
      <c r="D42" s="205">
        <f>SUM(D37:D41)</f>
        <v>644</v>
      </c>
      <c r="E42" s="205">
        <f t="shared" si="10"/>
        <v>1972</v>
      </c>
      <c r="F42" s="162"/>
      <c r="G42" s="159" t="s">
        <v>401</v>
      </c>
      <c r="H42" s="161">
        <f>SUM(H37:H41)</f>
        <v>530</v>
      </c>
      <c r="I42" s="161">
        <f>SUM(I37:I41)</f>
        <v>605</v>
      </c>
      <c r="J42" s="161">
        <f>SUM(J37:J41)</f>
        <v>569</v>
      </c>
      <c r="K42" s="161">
        <f t="shared" si="11"/>
        <v>1704</v>
      </c>
    </row>
    <row r="43" spans="1:11" s="203" customFormat="1" ht="18" customHeight="1" x14ac:dyDescent="0.4">
      <c r="A43" s="204" t="s">
        <v>199</v>
      </c>
      <c r="B43" s="202"/>
      <c r="C43" s="202"/>
      <c r="D43" s="202"/>
      <c r="E43" s="200"/>
      <c r="F43" s="201"/>
      <c r="G43" s="204" t="s">
        <v>206</v>
      </c>
      <c r="H43" s="202"/>
      <c r="I43" s="202"/>
      <c r="J43" s="202"/>
      <c r="K43" s="200"/>
    </row>
    <row r="44" spans="1:11" s="158" customFormat="1" ht="18" customHeight="1" x14ac:dyDescent="0.2">
      <c r="A44" s="155" t="s">
        <v>440</v>
      </c>
      <c r="B44" s="156">
        <v>102</v>
      </c>
      <c r="C44" s="156">
        <v>111</v>
      </c>
      <c r="D44" s="156">
        <v>119</v>
      </c>
      <c r="E44" s="161">
        <f t="shared" ref="E44:E49" si="12">SUM(B44:D44)</f>
        <v>332</v>
      </c>
      <c r="F44" s="157"/>
      <c r="G44" s="155" t="s">
        <v>430</v>
      </c>
      <c r="H44" s="156">
        <v>111</v>
      </c>
      <c r="I44" s="156">
        <v>147</v>
      </c>
      <c r="J44" s="156">
        <v>126</v>
      </c>
      <c r="K44" s="161">
        <f>SUM(H44:J44)</f>
        <v>384</v>
      </c>
    </row>
    <row r="45" spans="1:11" s="158" customFormat="1" ht="18" customHeight="1" x14ac:dyDescent="0.2">
      <c r="A45" s="155" t="s">
        <v>438</v>
      </c>
      <c r="B45" s="156">
        <v>139</v>
      </c>
      <c r="C45" s="156">
        <v>130</v>
      </c>
      <c r="D45" s="156">
        <v>112</v>
      </c>
      <c r="E45" s="161">
        <f t="shared" si="12"/>
        <v>381</v>
      </c>
      <c r="F45" s="157"/>
      <c r="G45" s="155" t="s">
        <v>429</v>
      </c>
      <c r="H45" s="156">
        <v>106</v>
      </c>
      <c r="I45" s="156">
        <v>108</v>
      </c>
      <c r="J45" s="156">
        <v>105</v>
      </c>
      <c r="K45" s="161">
        <f>SUM(H45:J45)</f>
        <v>319</v>
      </c>
    </row>
    <row r="46" spans="1:11" s="158" customFormat="1" ht="18" customHeight="1" x14ac:dyDescent="0.2">
      <c r="A46" s="155" t="s">
        <v>439</v>
      </c>
      <c r="B46" s="156">
        <v>120</v>
      </c>
      <c r="C46" s="156">
        <v>119</v>
      </c>
      <c r="D46" s="156">
        <v>116</v>
      </c>
      <c r="E46" s="161">
        <f t="shared" si="12"/>
        <v>355</v>
      </c>
      <c r="F46" s="157"/>
      <c r="G46" s="155" t="s">
        <v>431</v>
      </c>
      <c r="H46" s="156">
        <v>122</v>
      </c>
      <c r="I46" s="156">
        <v>128</v>
      </c>
      <c r="J46" s="156">
        <v>130</v>
      </c>
      <c r="K46" s="161">
        <f>SUM(H46:J46)</f>
        <v>380</v>
      </c>
    </row>
    <row r="47" spans="1:11" s="158" customFormat="1" ht="18" customHeight="1" x14ac:dyDescent="0.2">
      <c r="A47" s="155" t="s">
        <v>442</v>
      </c>
      <c r="B47" s="156">
        <v>130</v>
      </c>
      <c r="C47" s="156">
        <v>127</v>
      </c>
      <c r="D47" s="156">
        <v>139</v>
      </c>
      <c r="E47" s="161">
        <f t="shared" si="12"/>
        <v>396</v>
      </c>
      <c r="F47" s="157"/>
      <c r="G47" s="155" t="s">
        <v>453</v>
      </c>
      <c r="H47" s="156">
        <v>121</v>
      </c>
      <c r="I47" s="156">
        <v>122</v>
      </c>
      <c r="J47" s="156">
        <v>117</v>
      </c>
      <c r="K47" s="161">
        <f>SUM(H47:J47)</f>
        <v>360</v>
      </c>
    </row>
    <row r="48" spans="1:11" s="158" customFormat="1" ht="18" customHeight="1" x14ac:dyDescent="0.2">
      <c r="A48" s="155" t="s">
        <v>441</v>
      </c>
      <c r="B48" s="156">
        <v>113</v>
      </c>
      <c r="C48" s="156">
        <v>105</v>
      </c>
      <c r="D48" s="156">
        <v>149</v>
      </c>
      <c r="E48" s="161">
        <f t="shared" si="12"/>
        <v>367</v>
      </c>
      <c r="F48" s="157"/>
      <c r="G48" s="155" t="s">
        <v>432</v>
      </c>
      <c r="H48" s="156">
        <v>113</v>
      </c>
      <c r="I48" s="156">
        <v>111</v>
      </c>
      <c r="J48" s="156">
        <v>137</v>
      </c>
      <c r="K48" s="161">
        <f>SUM(H48:J48)</f>
        <v>361</v>
      </c>
    </row>
    <row r="49" spans="1:11" s="163" customFormat="1" ht="18" customHeight="1" x14ac:dyDescent="0.2">
      <c r="A49" s="159" t="s">
        <v>378</v>
      </c>
      <c r="B49" s="205">
        <f>SUM(B44:B48)</f>
        <v>604</v>
      </c>
      <c r="C49" s="161">
        <f>SUM(C44:C48)</f>
        <v>592</v>
      </c>
      <c r="D49" s="205">
        <f>SUM(D44:D48)</f>
        <v>635</v>
      </c>
      <c r="E49" s="205">
        <f t="shared" si="12"/>
        <v>1831</v>
      </c>
      <c r="F49" s="162"/>
      <c r="G49" s="159" t="s">
        <v>379</v>
      </c>
      <c r="H49" s="161">
        <f>SUM(H44:H48)</f>
        <v>573</v>
      </c>
      <c r="I49" s="205">
        <f>SUM(I44:I48)</f>
        <v>616</v>
      </c>
      <c r="J49" s="161">
        <f>SUM(J44:J48)</f>
        <v>615</v>
      </c>
      <c r="K49" s="161">
        <f>SUM(K44:K48)</f>
        <v>1804</v>
      </c>
    </row>
    <row r="50" spans="1:11" ht="18" customHeight="1" x14ac:dyDescent="0.35">
      <c r="A50" s="446" t="s">
        <v>19</v>
      </c>
      <c r="B50" s="447"/>
      <c r="C50" s="447"/>
      <c r="D50" s="447"/>
      <c r="E50" s="448"/>
      <c r="F50" s="154" t="s">
        <v>455</v>
      </c>
      <c r="G50" s="446" t="s">
        <v>20</v>
      </c>
      <c r="H50" s="447"/>
      <c r="I50" s="447"/>
      <c r="J50" s="447"/>
      <c r="K50" s="448"/>
    </row>
    <row r="51" spans="1:11" ht="18" customHeight="1" x14ac:dyDescent="0.35">
      <c r="A51" s="449">
        <v>41243</v>
      </c>
      <c r="B51" s="450"/>
      <c r="C51" s="450"/>
      <c r="D51" s="450"/>
      <c r="E51" s="451"/>
      <c r="F51" s="154"/>
      <c r="G51" s="449">
        <f>A51+7</f>
        <v>41250</v>
      </c>
      <c r="H51" s="450"/>
      <c r="I51" s="450"/>
      <c r="J51" s="450"/>
      <c r="K51" s="451"/>
    </row>
    <row r="52" spans="1:11" ht="18" customHeight="1" x14ac:dyDescent="0.3">
      <c r="A52" s="443" t="s">
        <v>574</v>
      </c>
      <c r="B52" s="444"/>
      <c r="C52" s="444"/>
      <c r="D52" s="444"/>
      <c r="E52" s="445"/>
      <c r="G52" s="443" t="s">
        <v>581</v>
      </c>
      <c r="H52" s="444"/>
      <c r="I52" s="444"/>
      <c r="J52" s="444"/>
      <c r="K52" s="445"/>
    </row>
    <row r="53" spans="1:11" ht="18" customHeight="1" x14ac:dyDescent="0.3">
      <c r="A53" s="443" t="s">
        <v>575</v>
      </c>
      <c r="B53" s="444"/>
      <c r="C53" s="444"/>
      <c r="D53" s="444"/>
      <c r="E53" s="445"/>
      <c r="G53" s="443" t="s">
        <v>582</v>
      </c>
      <c r="H53" s="444"/>
      <c r="I53" s="444"/>
      <c r="J53" s="444"/>
      <c r="K53" s="445"/>
    </row>
    <row r="54" spans="1:11" ht="18" customHeight="1" x14ac:dyDescent="0.3">
      <c r="A54" s="443" t="s">
        <v>576</v>
      </c>
      <c r="B54" s="444"/>
      <c r="C54" s="444"/>
      <c r="D54" s="444"/>
      <c r="E54" s="445"/>
      <c r="G54" s="443" t="s">
        <v>583</v>
      </c>
      <c r="H54" s="444"/>
      <c r="I54" s="444"/>
      <c r="J54" s="444"/>
      <c r="K54" s="445"/>
    </row>
    <row r="55" spans="1:11" ht="18" customHeight="1" x14ac:dyDescent="0.3">
      <c r="A55" s="443" t="s">
        <v>577</v>
      </c>
      <c r="B55" s="444"/>
      <c r="C55" s="444"/>
      <c r="D55" s="444"/>
      <c r="E55" s="445"/>
      <c r="G55" s="443" t="s">
        <v>584</v>
      </c>
      <c r="H55" s="444"/>
      <c r="I55" s="444"/>
      <c r="J55" s="444"/>
      <c r="K55" s="445"/>
    </row>
    <row r="56" spans="1:11" ht="18" customHeight="1" x14ac:dyDescent="0.3">
      <c r="A56" s="443" t="s">
        <v>578</v>
      </c>
      <c r="B56" s="444"/>
      <c r="C56" s="444"/>
      <c r="D56" s="444"/>
      <c r="E56" s="445"/>
      <c r="G56" s="443" t="s">
        <v>585</v>
      </c>
      <c r="H56" s="444"/>
      <c r="I56" s="444"/>
      <c r="J56" s="444"/>
      <c r="K56" s="445"/>
    </row>
    <row r="57" spans="1:11" ht="18" customHeight="1" x14ac:dyDescent="0.3">
      <c r="A57" s="443" t="s">
        <v>579</v>
      </c>
      <c r="B57" s="444"/>
      <c r="C57" s="444"/>
      <c r="D57" s="444"/>
      <c r="E57" s="445"/>
      <c r="G57" s="443" t="s">
        <v>586</v>
      </c>
      <c r="H57" s="444"/>
      <c r="I57" s="444"/>
      <c r="J57" s="444"/>
      <c r="K57" s="445"/>
    </row>
    <row r="58" spans="1:11" ht="18" customHeight="1" x14ac:dyDescent="0.3">
      <c r="A58" s="440" t="s">
        <v>580</v>
      </c>
      <c r="B58" s="441"/>
      <c r="C58" s="441"/>
      <c r="D58" s="441"/>
      <c r="E58" s="442"/>
      <c r="G58" s="440" t="s">
        <v>587</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9.140625" style="158"/>
  </cols>
  <sheetData>
    <row r="1" spans="1:12" s="299" customFormat="1" ht="17.25" customHeight="1" x14ac:dyDescent="0.4">
      <c r="A1" s="198" t="s">
        <v>230</v>
      </c>
      <c r="B1" s="199"/>
      <c r="C1" s="199"/>
      <c r="D1" s="199"/>
      <c r="E1" s="200"/>
      <c r="F1" s="201"/>
      <c r="G1" s="198" t="s">
        <v>202</v>
      </c>
      <c r="H1" s="202"/>
      <c r="I1" s="202"/>
      <c r="J1" s="202"/>
      <c r="K1" s="200"/>
      <c r="L1" s="298"/>
    </row>
    <row r="2" spans="1:12" ht="17.25" customHeight="1" x14ac:dyDescent="0.2">
      <c r="A2" s="155" t="s">
        <v>384</v>
      </c>
      <c r="B2" s="156">
        <v>145</v>
      </c>
      <c r="C2" s="156">
        <v>143</v>
      </c>
      <c r="D2" s="156">
        <v>121</v>
      </c>
      <c r="E2" s="164">
        <f t="shared" ref="E2:E7" si="0">SUM(B2:D2)</f>
        <v>409</v>
      </c>
      <c r="F2" s="157"/>
      <c r="G2" s="155" t="s">
        <v>373</v>
      </c>
      <c r="H2" s="156">
        <v>145</v>
      </c>
      <c r="I2" s="156">
        <v>111</v>
      </c>
      <c r="J2" s="156">
        <v>110</v>
      </c>
      <c r="K2" s="161">
        <f t="shared" ref="K2:K7" si="1">SUM(H2:J2)</f>
        <v>366</v>
      </c>
    </row>
    <row r="3" spans="1:12" ht="17.25" customHeight="1" x14ac:dyDescent="0.2">
      <c r="A3" s="155" t="s">
        <v>381</v>
      </c>
      <c r="B3" s="156">
        <v>102</v>
      </c>
      <c r="C3" s="156">
        <v>132</v>
      </c>
      <c r="D3" s="156">
        <v>127</v>
      </c>
      <c r="E3" s="164">
        <f t="shared" si="0"/>
        <v>361</v>
      </c>
      <c r="F3" s="157"/>
      <c r="G3" s="155" t="s">
        <v>374</v>
      </c>
      <c r="H3" s="156">
        <v>149</v>
      </c>
      <c r="I3" s="156">
        <v>107</v>
      </c>
      <c r="J3" s="156">
        <v>116</v>
      </c>
      <c r="K3" s="161">
        <f t="shared" si="1"/>
        <v>372</v>
      </c>
    </row>
    <row r="4" spans="1:12" ht="17.25" customHeight="1" x14ac:dyDescent="0.2">
      <c r="A4" s="155" t="s">
        <v>448</v>
      </c>
      <c r="B4" s="156">
        <v>116</v>
      </c>
      <c r="C4" s="156">
        <v>129</v>
      </c>
      <c r="D4" s="156">
        <v>127</v>
      </c>
      <c r="E4" s="164">
        <f t="shared" si="0"/>
        <v>372</v>
      </c>
      <c r="F4" s="157"/>
      <c r="G4" s="155" t="s">
        <v>375</v>
      </c>
      <c r="H4" s="156">
        <v>92</v>
      </c>
      <c r="I4" s="156">
        <v>133</v>
      </c>
      <c r="J4" s="156">
        <v>107</v>
      </c>
      <c r="K4" s="161">
        <f t="shared" si="1"/>
        <v>332</v>
      </c>
    </row>
    <row r="5" spans="1:12" ht="17.25" customHeight="1" x14ac:dyDescent="0.2">
      <c r="A5" s="155" t="s">
        <v>382</v>
      </c>
      <c r="B5" s="156">
        <v>134</v>
      </c>
      <c r="C5" s="156">
        <v>133</v>
      </c>
      <c r="D5" s="156">
        <v>142</v>
      </c>
      <c r="E5" s="164">
        <f t="shared" si="0"/>
        <v>409</v>
      </c>
      <c r="F5" s="157"/>
      <c r="G5" s="155" t="s">
        <v>376</v>
      </c>
      <c r="H5" s="156">
        <v>137</v>
      </c>
      <c r="I5" s="156">
        <v>122</v>
      </c>
      <c r="J5" s="156">
        <v>134</v>
      </c>
      <c r="K5" s="161">
        <f t="shared" si="1"/>
        <v>393</v>
      </c>
    </row>
    <row r="6" spans="1:12" ht="17.25" customHeight="1" x14ac:dyDescent="0.2">
      <c r="A6" s="155" t="s">
        <v>383</v>
      </c>
      <c r="B6" s="156">
        <v>111</v>
      </c>
      <c r="C6" s="156">
        <v>115</v>
      </c>
      <c r="D6" s="156">
        <v>92</v>
      </c>
      <c r="E6" s="164">
        <f t="shared" si="0"/>
        <v>318</v>
      </c>
      <c r="F6" s="157"/>
      <c r="G6" s="155" t="s">
        <v>377</v>
      </c>
      <c r="H6" s="156">
        <v>152</v>
      </c>
      <c r="I6" s="156">
        <v>107</v>
      </c>
      <c r="J6" s="156">
        <v>125</v>
      </c>
      <c r="K6" s="161">
        <f t="shared" si="1"/>
        <v>384</v>
      </c>
    </row>
    <row r="7" spans="1:12" ht="17.25" customHeight="1" x14ac:dyDescent="0.2">
      <c r="A7" s="159" t="s">
        <v>378</v>
      </c>
      <c r="B7" s="160">
        <f>SUM(B2:B6)</f>
        <v>608</v>
      </c>
      <c r="C7" s="206">
        <f>SUM(C2:C6)</f>
        <v>652</v>
      </c>
      <c r="D7" s="206">
        <f>SUM(D2:D6)</f>
        <v>609</v>
      </c>
      <c r="E7" s="205">
        <f t="shared" si="0"/>
        <v>1869</v>
      </c>
      <c r="F7" s="162"/>
      <c r="G7" s="159" t="s">
        <v>379</v>
      </c>
      <c r="H7" s="205">
        <f>SUM(H2:H6)</f>
        <v>675</v>
      </c>
      <c r="I7" s="161">
        <f>SUM(I2:I6)</f>
        <v>580</v>
      </c>
      <c r="J7" s="161">
        <f>SUM(J2:J6)</f>
        <v>592</v>
      </c>
      <c r="K7" s="161">
        <f t="shared" si="1"/>
        <v>1847</v>
      </c>
    </row>
    <row r="8" spans="1:12" s="299" customFormat="1" ht="17.25" customHeight="1" x14ac:dyDescent="0.4">
      <c r="A8" s="198" t="s">
        <v>198</v>
      </c>
      <c r="B8" s="199"/>
      <c r="C8" s="199"/>
      <c r="D8" s="199"/>
      <c r="E8" s="200"/>
      <c r="F8" s="201"/>
      <c r="G8" s="198" t="s">
        <v>201</v>
      </c>
      <c r="H8" s="202"/>
      <c r="I8" s="202"/>
      <c r="J8" s="202"/>
      <c r="K8" s="200"/>
      <c r="L8" s="298"/>
    </row>
    <row r="9" spans="1:12" ht="17.25" customHeight="1" x14ac:dyDescent="0.2">
      <c r="A9" s="155" t="s">
        <v>566</v>
      </c>
      <c r="B9" s="156">
        <v>108</v>
      </c>
      <c r="C9" s="156">
        <v>104</v>
      </c>
      <c r="D9" s="156">
        <v>133</v>
      </c>
      <c r="E9" s="164">
        <f t="shared" ref="E9:E14" si="2">SUM(B9:D9)</f>
        <v>345</v>
      </c>
      <c r="F9" s="157"/>
      <c r="G9" s="155" t="s">
        <v>395</v>
      </c>
      <c r="H9" s="156">
        <v>103</v>
      </c>
      <c r="I9" s="156">
        <v>122</v>
      </c>
      <c r="J9" s="156">
        <v>132</v>
      </c>
      <c r="K9" s="161">
        <f t="shared" ref="K9:K14" si="3">SUM(H9:J9)</f>
        <v>357</v>
      </c>
    </row>
    <row r="10" spans="1:12" ht="17.25" customHeight="1" x14ac:dyDescent="0.2">
      <c r="A10" s="155" t="s">
        <v>402</v>
      </c>
      <c r="B10" s="156">
        <v>120</v>
      </c>
      <c r="C10" s="156">
        <v>114</v>
      </c>
      <c r="D10" s="156">
        <v>107</v>
      </c>
      <c r="E10" s="164">
        <f t="shared" si="2"/>
        <v>341</v>
      </c>
      <c r="F10" s="157"/>
      <c r="G10" s="155" t="s">
        <v>396</v>
      </c>
      <c r="H10" s="156">
        <v>98</v>
      </c>
      <c r="I10" s="156">
        <v>155</v>
      </c>
      <c r="J10" s="156">
        <v>122</v>
      </c>
      <c r="K10" s="161">
        <f t="shared" si="3"/>
        <v>375</v>
      </c>
    </row>
    <row r="11" spans="1:12" ht="17.25" customHeight="1" x14ac:dyDescent="0.2">
      <c r="A11" s="155" t="s">
        <v>404</v>
      </c>
      <c r="B11" s="156">
        <v>139</v>
      </c>
      <c r="C11" s="156">
        <v>146</v>
      </c>
      <c r="D11" s="156">
        <v>103</v>
      </c>
      <c r="E11" s="164">
        <f t="shared" si="2"/>
        <v>388</v>
      </c>
      <c r="F11" s="157"/>
      <c r="G11" s="155" t="s">
        <v>449</v>
      </c>
      <c r="H11" s="156">
        <v>106</v>
      </c>
      <c r="I11" s="156">
        <v>127</v>
      </c>
      <c r="J11" s="156">
        <v>137</v>
      </c>
      <c r="K11" s="161">
        <f t="shared" si="3"/>
        <v>370</v>
      </c>
    </row>
    <row r="12" spans="1:12" ht="17.25" customHeight="1" x14ac:dyDescent="0.2">
      <c r="A12" s="155" t="s">
        <v>403</v>
      </c>
      <c r="B12" s="156">
        <v>125</v>
      </c>
      <c r="C12" s="156">
        <v>134</v>
      </c>
      <c r="D12" s="156">
        <v>106</v>
      </c>
      <c r="E12" s="164">
        <f t="shared" si="2"/>
        <v>365</v>
      </c>
      <c r="F12" s="157"/>
      <c r="G12" s="155" t="s">
        <v>398</v>
      </c>
      <c r="H12" s="156">
        <v>107</v>
      </c>
      <c r="I12" s="156">
        <v>143</v>
      </c>
      <c r="J12" s="156">
        <v>94</v>
      </c>
      <c r="K12" s="161">
        <f t="shared" si="3"/>
        <v>344</v>
      </c>
    </row>
    <row r="13" spans="1:12" ht="17.25" customHeight="1" x14ac:dyDescent="0.2">
      <c r="A13" s="155" t="s">
        <v>406</v>
      </c>
      <c r="B13" s="156">
        <v>111</v>
      </c>
      <c r="C13" s="156">
        <v>110</v>
      </c>
      <c r="D13" s="156">
        <v>111</v>
      </c>
      <c r="E13" s="164">
        <f t="shared" si="2"/>
        <v>332</v>
      </c>
      <c r="F13" s="157"/>
      <c r="G13" s="155" t="s">
        <v>399</v>
      </c>
      <c r="H13" s="156">
        <v>137</v>
      </c>
      <c r="I13" s="156">
        <v>127</v>
      </c>
      <c r="J13" s="156">
        <v>124</v>
      </c>
      <c r="K13" s="161">
        <f t="shared" si="3"/>
        <v>388</v>
      </c>
    </row>
    <row r="14" spans="1:12" ht="17.25" customHeight="1" x14ac:dyDescent="0.2">
      <c r="A14" s="159" t="s">
        <v>379</v>
      </c>
      <c r="B14" s="206">
        <f>SUM(B9:B13)</f>
        <v>603</v>
      </c>
      <c r="C14" s="160">
        <f>SUM(C9:C13)</f>
        <v>608</v>
      </c>
      <c r="D14" s="160">
        <f>SUM(D9:D13)</f>
        <v>560</v>
      </c>
      <c r="E14" s="161">
        <f t="shared" si="2"/>
        <v>1771</v>
      </c>
      <c r="F14" s="162"/>
      <c r="G14" s="159" t="s">
        <v>378</v>
      </c>
      <c r="H14" s="161">
        <f>SUM(H9:H13)</f>
        <v>551</v>
      </c>
      <c r="I14" s="205">
        <f>SUM(I9:I13)</f>
        <v>674</v>
      </c>
      <c r="J14" s="205">
        <f>SUM(J9:J13)</f>
        <v>609</v>
      </c>
      <c r="K14" s="205">
        <f t="shared" si="3"/>
        <v>1834</v>
      </c>
    </row>
    <row r="15" spans="1:12" s="299" customFormat="1" ht="17.25" customHeight="1" x14ac:dyDescent="0.4">
      <c r="A15" s="198" t="s">
        <v>208</v>
      </c>
      <c r="B15" s="199"/>
      <c r="C15" s="199"/>
      <c r="D15" s="199"/>
      <c r="E15" s="200"/>
      <c r="F15" s="201"/>
      <c r="G15" s="198" t="s">
        <v>199</v>
      </c>
      <c r="H15" s="202"/>
      <c r="I15" s="202"/>
      <c r="J15" s="202"/>
      <c r="K15" s="200"/>
      <c r="L15" s="298"/>
    </row>
    <row r="16" spans="1:12" ht="17.25" customHeight="1" x14ac:dyDescent="0.2">
      <c r="A16" s="155" t="s">
        <v>444</v>
      </c>
      <c r="B16" s="156">
        <v>141</v>
      </c>
      <c r="C16" s="156">
        <v>105</v>
      </c>
      <c r="D16" s="156">
        <v>103</v>
      </c>
      <c r="E16" s="164">
        <f t="shared" ref="E16:E21" si="4">SUM(B16:D16)</f>
        <v>349</v>
      </c>
      <c r="F16" s="157"/>
      <c r="G16" s="155" t="s">
        <v>440</v>
      </c>
      <c r="H16" s="156">
        <v>127</v>
      </c>
      <c r="I16" s="156">
        <v>103</v>
      </c>
      <c r="J16" s="156">
        <v>122</v>
      </c>
      <c r="K16" s="161">
        <f t="shared" ref="K16:K21" si="5">SUM(H16:J16)</f>
        <v>352</v>
      </c>
    </row>
    <row r="17" spans="1:12" ht="17.25" customHeight="1" x14ac:dyDescent="0.2">
      <c r="A17" s="155" t="s">
        <v>445</v>
      </c>
      <c r="B17" s="156">
        <v>111</v>
      </c>
      <c r="C17" s="156">
        <v>97</v>
      </c>
      <c r="D17" s="156">
        <v>109</v>
      </c>
      <c r="E17" s="164">
        <f t="shared" si="4"/>
        <v>317</v>
      </c>
      <c r="F17" s="157"/>
      <c r="G17" s="155" t="s">
        <v>595</v>
      </c>
      <c r="H17" s="156">
        <v>97</v>
      </c>
      <c r="I17" s="156">
        <v>103</v>
      </c>
      <c r="J17" s="156">
        <v>132</v>
      </c>
      <c r="K17" s="161">
        <f t="shared" si="5"/>
        <v>332</v>
      </c>
    </row>
    <row r="18" spans="1:12" ht="17.25" customHeight="1" x14ac:dyDescent="0.2">
      <c r="A18" s="155" t="s">
        <v>446</v>
      </c>
      <c r="B18" s="156">
        <v>114</v>
      </c>
      <c r="C18" s="156">
        <v>111</v>
      </c>
      <c r="D18" s="156">
        <v>107</v>
      </c>
      <c r="E18" s="164">
        <f t="shared" si="4"/>
        <v>332</v>
      </c>
      <c r="F18" s="157"/>
      <c r="G18" s="155" t="s">
        <v>439</v>
      </c>
      <c r="H18" s="156">
        <v>108</v>
      </c>
      <c r="I18" s="156">
        <v>112</v>
      </c>
      <c r="J18" s="156">
        <v>126</v>
      </c>
      <c r="K18" s="161">
        <f t="shared" si="5"/>
        <v>346</v>
      </c>
    </row>
    <row r="19" spans="1:12" ht="17.25" customHeight="1" x14ac:dyDescent="0.2">
      <c r="A19" s="155" t="s">
        <v>447</v>
      </c>
      <c r="B19" s="156">
        <v>110</v>
      </c>
      <c r="C19" s="156">
        <v>102</v>
      </c>
      <c r="D19" s="156">
        <v>138</v>
      </c>
      <c r="E19" s="164">
        <f t="shared" si="4"/>
        <v>350</v>
      </c>
      <c r="F19" s="157"/>
      <c r="G19" s="155" t="s">
        <v>442</v>
      </c>
      <c r="H19" s="156">
        <v>96</v>
      </c>
      <c r="I19" s="156">
        <v>135</v>
      </c>
      <c r="J19" s="156">
        <v>133</v>
      </c>
      <c r="K19" s="161">
        <f t="shared" si="5"/>
        <v>364</v>
      </c>
    </row>
    <row r="20" spans="1:12" ht="17.25" customHeight="1" x14ac:dyDescent="0.2">
      <c r="A20" s="155" t="s">
        <v>443</v>
      </c>
      <c r="B20" s="156">
        <v>116</v>
      </c>
      <c r="C20" s="156">
        <v>118</v>
      </c>
      <c r="D20" s="156">
        <v>106</v>
      </c>
      <c r="E20" s="164">
        <f t="shared" si="4"/>
        <v>340</v>
      </c>
      <c r="F20" s="157"/>
      <c r="G20" s="155" t="s">
        <v>441</v>
      </c>
      <c r="H20" s="156">
        <v>122</v>
      </c>
      <c r="I20" s="156">
        <v>99</v>
      </c>
      <c r="J20" s="156">
        <v>124</v>
      </c>
      <c r="K20" s="161">
        <f t="shared" si="5"/>
        <v>345</v>
      </c>
    </row>
    <row r="21" spans="1:12" ht="17.25" customHeight="1" x14ac:dyDescent="0.2">
      <c r="A21" s="159" t="s">
        <v>379</v>
      </c>
      <c r="B21" s="206">
        <f>SUM(B16:B20)</f>
        <v>592</v>
      </c>
      <c r="C21" s="160">
        <f>SUM(C16:C20)</f>
        <v>533</v>
      </c>
      <c r="D21" s="160">
        <f>SUM(D16:D20)</f>
        <v>563</v>
      </c>
      <c r="E21" s="161">
        <f t="shared" si="4"/>
        <v>1688</v>
      </c>
      <c r="F21" s="162"/>
      <c r="G21" s="159" t="s">
        <v>378</v>
      </c>
      <c r="H21" s="161">
        <f>SUM(H16:H20)</f>
        <v>550</v>
      </c>
      <c r="I21" s="205">
        <f>SUM(I16:I20)</f>
        <v>552</v>
      </c>
      <c r="J21" s="205">
        <f>SUM(J16:J20)</f>
        <v>637</v>
      </c>
      <c r="K21" s="205">
        <f t="shared" si="5"/>
        <v>1739</v>
      </c>
    </row>
    <row r="22" spans="1:12" s="299" customFormat="1" ht="17.25" customHeight="1" x14ac:dyDescent="0.4">
      <c r="A22" s="204" t="s">
        <v>204</v>
      </c>
      <c r="B22" s="202"/>
      <c r="C22" s="202"/>
      <c r="D22" s="202"/>
      <c r="E22" s="200"/>
      <c r="F22" s="201"/>
      <c r="G22" s="204" t="s">
        <v>206</v>
      </c>
      <c r="H22" s="202"/>
      <c r="I22" s="202"/>
      <c r="J22" s="202"/>
      <c r="K22" s="200"/>
      <c r="L22" s="298"/>
    </row>
    <row r="23" spans="1:12" ht="17.25" customHeight="1" x14ac:dyDescent="0.2">
      <c r="A23" s="155" t="s">
        <v>433</v>
      </c>
      <c r="B23" s="156">
        <v>115</v>
      </c>
      <c r="C23" s="156">
        <v>111</v>
      </c>
      <c r="D23" s="156">
        <v>124</v>
      </c>
      <c r="E23" s="161">
        <f t="shared" ref="E23:E28" si="6">SUM(B23:D23)</f>
        <v>350</v>
      </c>
      <c r="F23" s="157"/>
      <c r="G23" s="155" t="s">
        <v>430</v>
      </c>
      <c r="H23" s="156">
        <v>145</v>
      </c>
      <c r="I23" s="156">
        <v>132</v>
      </c>
      <c r="J23" s="156">
        <v>149</v>
      </c>
      <c r="K23" s="161">
        <f t="shared" ref="K23:K28" si="7">SUM(H23:J23)</f>
        <v>426</v>
      </c>
    </row>
    <row r="24" spans="1:12" ht="17.25" customHeight="1" x14ac:dyDescent="0.2">
      <c r="A24" s="155" t="s">
        <v>434</v>
      </c>
      <c r="B24" s="156">
        <v>125</v>
      </c>
      <c r="C24" s="156">
        <v>114</v>
      </c>
      <c r="D24" s="156">
        <v>131</v>
      </c>
      <c r="E24" s="161">
        <f t="shared" si="6"/>
        <v>370</v>
      </c>
      <c r="F24" s="157"/>
      <c r="G24" s="155" t="s">
        <v>431</v>
      </c>
      <c r="H24" s="156">
        <v>115</v>
      </c>
      <c r="I24" s="156">
        <v>111</v>
      </c>
      <c r="J24" s="156">
        <v>124</v>
      </c>
      <c r="K24" s="161">
        <f t="shared" si="7"/>
        <v>350</v>
      </c>
    </row>
    <row r="25" spans="1:12" ht="17.25" customHeight="1" x14ac:dyDescent="0.2">
      <c r="A25" s="155" t="s">
        <v>435</v>
      </c>
      <c r="B25" s="156">
        <v>125</v>
      </c>
      <c r="C25" s="156">
        <v>114</v>
      </c>
      <c r="D25" s="156">
        <v>125</v>
      </c>
      <c r="E25" s="161">
        <f t="shared" si="6"/>
        <v>364</v>
      </c>
      <c r="F25" s="157"/>
      <c r="G25" s="155" t="s">
        <v>523</v>
      </c>
      <c r="H25" s="156">
        <v>162</v>
      </c>
      <c r="I25" s="156">
        <v>113</v>
      </c>
      <c r="J25" s="156">
        <v>119</v>
      </c>
      <c r="K25" s="161">
        <f t="shared" si="7"/>
        <v>394</v>
      </c>
    </row>
    <row r="26" spans="1:12" ht="17.25" customHeight="1" x14ac:dyDescent="0.2">
      <c r="A26" s="155" t="s">
        <v>436</v>
      </c>
      <c r="B26" s="156">
        <v>119</v>
      </c>
      <c r="C26" s="156">
        <v>125</v>
      </c>
      <c r="D26" s="156">
        <v>112</v>
      </c>
      <c r="E26" s="161">
        <f t="shared" si="6"/>
        <v>356</v>
      </c>
      <c r="F26" s="157"/>
      <c r="G26" s="155" t="s">
        <v>453</v>
      </c>
      <c r="H26" s="156">
        <v>116</v>
      </c>
      <c r="I26" s="156">
        <v>137</v>
      </c>
      <c r="J26" s="156">
        <v>115</v>
      </c>
      <c r="K26" s="161">
        <f t="shared" si="7"/>
        <v>368</v>
      </c>
    </row>
    <row r="27" spans="1:12" ht="17.25" customHeight="1" x14ac:dyDescent="0.2">
      <c r="A27" s="155" t="s">
        <v>437</v>
      </c>
      <c r="B27" s="156">
        <v>123</v>
      </c>
      <c r="C27" s="156">
        <v>118</v>
      </c>
      <c r="D27" s="156">
        <v>123</v>
      </c>
      <c r="E27" s="161">
        <f t="shared" si="6"/>
        <v>364</v>
      </c>
      <c r="F27" s="157"/>
      <c r="G27" s="155" t="s">
        <v>432</v>
      </c>
      <c r="H27" s="156">
        <v>135</v>
      </c>
      <c r="I27" s="156">
        <v>126</v>
      </c>
      <c r="J27" s="156">
        <v>117</v>
      </c>
      <c r="K27" s="161">
        <f t="shared" si="7"/>
        <v>378</v>
      </c>
    </row>
    <row r="28" spans="1:12" ht="17.25" customHeight="1" x14ac:dyDescent="0.2">
      <c r="A28" s="159" t="s">
        <v>401</v>
      </c>
      <c r="B28" s="161">
        <f>SUM(B23:B27)</f>
        <v>607</v>
      </c>
      <c r="C28" s="161">
        <f>SUM(C23:C27)</f>
        <v>582</v>
      </c>
      <c r="D28" s="161">
        <f>SUM(D23:D27)</f>
        <v>615</v>
      </c>
      <c r="E28" s="161">
        <f t="shared" si="6"/>
        <v>1804</v>
      </c>
      <c r="F28" s="162"/>
      <c r="G28" s="159" t="s">
        <v>400</v>
      </c>
      <c r="H28" s="205">
        <f>SUM(H23:H27)</f>
        <v>673</v>
      </c>
      <c r="I28" s="205">
        <f>SUM(I23:I27)</f>
        <v>619</v>
      </c>
      <c r="J28" s="205">
        <f>SUM(J23:J27)</f>
        <v>624</v>
      </c>
      <c r="K28" s="205">
        <f t="shared" si="7"/>
        <v>1916</v>
      </c>
    </row>
    <row r="29" spans="1:12" s="299" customFormat="1" ht="17.25" customHeight="1" x14ac:dyDescent="0.4">
      <c r="A29" s="204" t="s">
        <v>200</v>
      </c>
      <c r="B29" s="202"/>
      <c r="C29" s="202"/>
      <c r="D29" s="202"/>
      <c r="E29" s="200"/>
      <c r="F29" s="201"/>
      <c r="G29" s="204" t="s">
        <v>207</v>
      </c>
      <c r="H29" s="202"/>
      <c r="I29" s="202"/>
      <c r="J29" s="202"/>
      <c r="K29" s="200"/>
      <c r="L29" s="298"/>
    </row>
    <row r="30" spans="1:12" ht="17.25" customHeight="1" x14ac:dyDescent="0.2">
      <c r="A30" s="155" t="s">
        <v>407</v>
      </c>
      <c r="B30" s="156">
        <v>109</v>
      </c>
      <c r="C30" s="156">
        <v>101</v>
      </c>
      <c r="D30" s="156">
        <v>91</v>
      </c>
      <c r="E30" s="161">
        <f t="shared" ref="E30:E35" si="8">SUM(B30:D30)</f>
        <v>301</v>
      </c>
      <c r="F30" s="157"/>
      <c r="G30" s="155" t="s">
        <v>414</v>
      </c>
      <c r="H30" s="156">
        <v>94</v>
      </c>
      <c r="I30" s="156">
        <v>94</v>
      </c>
      <c r="J30" s="156">
        <v>89</v>
      </c>
      <c r="K30" s="161">
        <f t="shared" ref="K30:K35" si="9">SUM(H30:J30)</f>
        <v>277</v>
      </c>
    </row>
    <row r="31" spans="1:12" ht="17.25" customHeight="1" x14ac:dyDescent="0.2">
      <c r="A31" s="155" t="s">
        <v>408</v>
      </c>
      <c r="B31" s="156">
        <v>115</v>
      </c>
      <c r="C31" s="156">
        <v>115</v>
      </c>
      <c r="D31" s="156">
        <v>107</v>
      </c>
      <c r="E31" s="161">
        <f t="shared" si="8"/>
        <v>337</v>
      </c>
      <c r="F31" s="157"/>
      <c r="G31" s="155" t="s">
        <v>415</v>
      </c>
      <c r="H31" s="156">
        <v>100</v>
      </c>
      <c r="I31" s="156">
        <v>116</v>
      </c>
      <c r="J31" s="156">
        <v>123</v>
      </c>
      <c r="K31" s="161">
        <f t="shared" si="9"/>
        <v>339</v>
      </c>
    </row>
    <row r="32" spans="1:12" ht="17.25" customHeight="1" x14ac:dyDescent="0.2">
      <c r="A32" s="155" t="s">
        <v>409</v>
      </c>
      <c r="B32" s="156">
        <v>103</v>
      </c>
      <c r="C32" s="156">
        <v>117</v>
      </c>
      <c r="D32" s="156">
        <v>113</v>
      </c>
      <c r="E32" s="161">
        <f t="shared" si="8"/>
        <v>333</v>
      </c>
      <c r="F32" s="157"/>
      <c r="G32" s="155" t="s">
        <v>413</v>
      </c>
      <c r="H32" s="156">
        <v>118</v>
      </c>
      <c r="I32" s="156">
        <v>137</v>
      </c>
      <c r="J32" s="156">
        <v>118</v>
      </c>
      <c r="K32" s="161">
        <f t="shared" si="9"/>
        <v>373</v>
      </c>
    </row>
    <row r="33" spans="1:12" ht="17.25" customHeight="1" x14ac:dyDescent="0.2">
      <c r="A33" s="155" t="s">
        <v>410</v>
      </c>
      <c r="B33" s="156">
        <v>120</v>
      </c>
      <c r="C33" s="156">
        <v>94</v>
      </c>
      <c r="D33" s="156">
        <v>88</v>
      </c>
      <c r="E33" s="161">
        <f t="shared" si="8"/>
        <v>302</v>
      </c>
      <c r="F33" s="157"/>
      <c r="G33" s="155" t="s">
        <v>417</v>
      </c>
      <c r="H33" s="156">
        <v>129</v>
      </c>
      <c r="I33" s="156">
        <v>118</v>
      </c>
      <c r="J33" s="156">
        <v>90</v>
      </c>
      <c r="K33" s="161">
        <f t="shared" si="9"/>
        <v>337</v>
      </c>
    </row>
    <row r="34" spans="1:12" ht="17.25" customHeight="1" x14ac:dyDescent="0.2">
      <c r="A34" s="155" t="s">
        <v>411</v>
      </c>
      <c r="B34" s="156">
        <v>99</v>
      </c>
      <c r="C34" s="156">
        <v>119</v>
      </c>
      <c r="D34" s="156">
        <v>107</v>
      </c>
      <c r="E34" s="161">
        <f t="shared" si="8"/>
        <v>325</v>
      </c>
      <c r="F34" s="157"/>
      <c r="G34" s="155" t="s">
        <v>450</v>
      </c>
      <c r="H34" s="156">
        <v>102</v>
      </c>
      <c r="I34" s="156">
        <v>114</v>
      </c>
      <c r="J34" s="156">
        <v>100</v>
      </c>
      <c r="K34" s="161">
        <f t="shared" si="9"/>
        <v>316</v>
      </c>
    </row>
    <row r="35" spans="1:12" ht="17.25" customHeight="1" x14ac:dyDescent="0.2">
      <c r="A35" s="159" t="s">
        <v>379</v>
      </c>
      <c r="B35" s="205">
        <f>SUM(B30:B34)</f>
        <v>546</v>
      </c>
      <c r="C35" s="161">
        <f>SUM(C30:C34)</f>
        <v>546</v>
      </c>
      <c r="D35" s="161">
        <f>SUM(D30:D34)</f>
        <v>506</v>
      </c>
      <c r="E35" s="161">
        <f t="shared" si="8"/>
        <v>1598</v>
      </c>
      <c r="F35" s="162"/>
      <c r="G35" s="159" t="s">
        <v>378</v>
      </c>
      <c r="H35" s="161">
        <f>SUM(H30:H34)</f>
        <v>543</v>
      </c>
      <c r="I35" s="205">
        <f>SUM(I30:I34)</f>
        <v>579</v>
      </c>
      <c r="J35" s="205">
        <f>SUM(J30:J34)</f>
        <v>520</v>
      </c>
      <c r="K35" s="205">
        <f t="shared" si="9"/>
        <v>1642</v>
      </c>
    </row>
    <row r="36" spans="1:12" s="299" customFormat="1" ht="17.25" customHeight="1" x14ac:dyDescent="0.4">
      <c r="A36" s="204" t="s">
        <v>231</v>
      </c>
      <c r="B36" s="202"/>
      <c r="C36" s="202"/>
      <c r="D36" s="202"/>
      <c r="E36" s="200"/>
      <c r="F36" s="201"/>
      <c r="G36" s="204" t="s">
        <v>209</v>
      </c>
      <c r="H36" s="202"/>
      <c r="I36" s="202"/>
      <c r="J36" s="202"/>
      <c r="K36" s="200"/>
      <c r="L36" s="298"/>
    </row>
    <row r="37" spans="1:12" ht="17.25" customHeight="1" x14ac:dyDescent="0.2">
      <c r="A37" s="155" t="s">
        <v>391</v>
      </c>
      <c r="B37" s="156">
        <v>117</v>
      </c>
      <c r="C37" s="156">
        <v>122</v>
      </c>
      <c r="D37" s="156">
        <v>123</v>
      </c>
      <c r="E37" s="161">
        <f t="shared" ref="E37:E42" si="10">SUM(B37:D37)</f>
        <v>362</v>
      </c>
      <c r="F37" s="157"/>
      <c r="G37" s="155" t="s">
        <v>387</v>
      </c>
      <c r="H37" s="156">
        <v>117</v>
      </c>
      <c r="I37" s="156">
        <v>160</v>
      </c>
      <c r="J37" s="156">
        <v>98</v>
      </c>
      <c r="K37" s="161">
        <f t="shared" ref="K37:K42" si="11">SUM(H37:J37)</f>
        <v>375</v>
      </c>
    </row>
    <row r="38" spans="1:12" ht="17.25" customHeight="1" x14ac:dyDescent="0.2">
      <c r="A38" s="155" t="s">
        <v>392</v>
      </c>
      <c r="B38" s="156">
        <v>117</v>
      </c>
      <c r="C38" s="156">
        <v>113</v>
      </c>
      <c r="D38" s="156">
        <v>93</v>
      </c>
      <c r="E38" s="161">
        <f t="shared" si="10"/>
        <v>323</v>
      </c>
      <c r="F38" s="157"/>
      <c r="G38" s="155" t="s">
        <v>386</v>
      </c>
      <c r="H38" s="156">
        <v>166</v>
      </c>
      <c r="I38" s="156">
        <v>100</v>
      </c>
      <c r="J38" s="156">
        <v>107</v>
      </c>
      <c r="K38" s="161">
        <f t="shared" si="11"/>
        <v>373</v>
      </c>
    </row>
    <row r="39" spans="1:12" ht="17.25" customHeight="1" x14ac:dyDescent="0.2">
      <c r="A39" s="155" t="s">
        <v>390</v>
      </c>
      <c r="B39" s="156">
        <v>113</v>
      </c>
      <c r="C39" s="156">
        <v>106</v>
      </c>
      <c r="D39" s="156">
        <v>97</v>
      </c>
      <c r="E39" s="161">
        <f t="shared" si="10"/>
        <v>316</v>
      </c>
      <c r="F39" s="157"/>
      <c r="G39" s="155" t="s">
        <v>389</v>
      </c>
      <c r="H39" s="156">
        <v>154</v>
      </c>
      <c r="I39" s="156">
        <v>141</v>
      </c>
      <c r="J39" s="156">
        <v>115</v>
      </c>
      <c r="K39" s="161">
        <f t="shared" si="11"/>
        <v>410</v>
      </c>
    </row>
    <row r="40" spans="1:12" ht="17.25" customHeight="1" x14ac:dyDescent="0.2">
      <c r="A40" s="155" t="s">
        <v>394</v>
      </c>
      <c r="B40" s="156">
        <v>101</v>
      </c>
      <c r="C40" s="156">
        <v>98</v>
      </c>
      <c r="D40" s="156">
        <v>134</v>
      </c>
      <c r="E40" s="161">
        <f t="shared" si="10"/>
        <v>333</v>
      </c>
      <c r="F40" s="157"/>
      <c r="G40" s="155" t="s">
        <v>385</v>
      </c>
      <c r="H40" s="156">
        <v>112</v>
      </c>
      <c r="I40" s="156">
        <v>120</v>
      </c>
      <c r="J40" s="156">
        <v>163</v>
      </c>
      <c r="K40" s="161">
        <f t="shared" si="11"/>
        <v>395</v>
      </c>
    </row>
    <row r="41" spans="1:12" ht="17.25" customHeight="1" x14ac:dyDescent="0.2">
      <c r="A41" s="155" t="s">
        <v>543</v>
      </c>
      <c r="B41" s="156">
        <v>115</v>
      </c>
      <c r="C41" s="156">
        <v>115</v>
      </c>
      <c r="D41" s="156">
        <v>138</v>
      </c>
      <c r="E41" s="161">
        <f t="shared" si="10"/>
        <v>368</v>
      </c>
      <c r="F41" s="157"/>
      <c r="G41" s="155" t="s">
        <v>388</v>
      </c>
      <c r="H41" s="156">
        <v>130</v>
      </c>
      <c r="I41" s="156">
        <v>125</v>
      </c>
      <c r="J41" s="156">
        <v>110</v>
      </c>
      <c r="K41" s="161">
        <f t="shared" si="11"/>
        <v>365</v>
      </c>
    </row>
    <row r="42" spans="1:12" ht="17.25" customHeight="1" x14ac:dyDescent="0.2">
      <c r="A42" s="159" t="s">
        <v>401</v>
      </c>
      <c r="B42" s="161">
        <f>SUM(B37:B41)</f>
        <v>563</v>
      </c>
      <c r="C42" s="161">
        <f>SUM(C37:C41)</f>
        <v>554</v>
      </c>
      <c r="D42" s="161">
        <f>SUM(D37:D41)</f>
        <v>585</v>
      </c>
      <c r="E42" s="161">
        <f t="shared" si="10"/>
        <v>1702</v>
      </c>
      <c r="F42" s="162"/>
      <c r="G42" s="159" t="s">
        <v>400</v>
      </c>
      <c r="H42" s="205">
        <f>SUM(H37:H41)</f>
        <v>679</v>
      </c>
      <c r="I42" s="205">
        <f>SUM(I37:I41)</f>
        <v>646</v>
      </c>
      <c r="J42" s="205">
        <f>SUM(J37:J41)</f>
        <v>593</v>
      </c>
      <c r="K42" s="205">
        <f t="shared" si="11"/>
        <v>1918</v>
      </c>
    </row>
    <row r="43" spans="1:12" s="299" customFormat="1" ht="17.25" customHeight="1" x14ac:dyDescent="0.4">
      <c r="A43" s="204" t="s">
        <v>205</v>
      </c>
      <c r="B43" s="202"/>
      <c r="C43" s="202"/>
      <c r="D43" s="202"/>
      <c r="E43" s="200"/>
      <c r="F43" s="201"/>
      <c r="G43" s="204" t="s">
        <v>203</v>
      </c>
      <c r="H43" s="202"/>
      <c r="I43" s="202"/>
      <c r="J43" s="202"/>
      <c r="K43" s="200"/>
      <c r="L43" s="298"/>
    </row>
    <row r="44" spans="1:12" ht="17.25" customHeight="1" x14ac:dyDescent="0.2">
      <c r="A44" s="155" t="s">
        <v>423</v>
      </c>
      <c r="B44" s="156">
        <v>147</v>
      </c>
      <c r="C44" s="156">
        <v>98</v>
      </c>
      <c r="D44" s="156">
        <v>139</v>
      </c>
      <c r="E44" s="161">
        <f t="shared" ref="E44:E49" si="12">SUM(B44:D44)</f>
        <v>384</v>
      </c>
      <c r="F44" s="157"/>
      <c r="G44" s="155" t="s">
        <v>420</v>
      </c>
      <c r="H44" s="156">
        <v>119</v>
      </c>
      <c r="I44" s="156">
        <v>127</v>
      </c>
      <c r="J44" s="156">
        <v>119</v>
      </c>
      <c r="K44" s="161">
        <f>SUM(H44:J44)</f>
        <v>365</v>
      </c>
    </row>
    <row r="45" spans="1:12" ht="17.25" customHeight="1" x14ac:dyDescent="0.2">
      <c r="A45" s="155" t="s">
        <v>451</v>
      </c>
      <c r="B45" s="156">
        <v>107</v>
      </c>
      <c r="C45" s="156">
        <v>98</v>
      </c>
      <c r="D45" s="156">
        <v>116</v>
      </c>
      <c r="E45" s="161">
        <f t="shared" si="12"/>
        <v>321</v>
      </c>
      <c r="F45" s="157"/>
      <c r="G45" s="155" t="s">
        <v>419</v>
      </c>
      <c r="H45" s="156">
        <v>118</v>
      </c>
      <c r="I45" s="156">
        <v>109</v>
      </c>
      <c r="J45" s="156">
        <v>87</v>
      </c>
      <c r="K45" s="161">
        <f>SUM(H45:J45)</f>
        <v>314</v>
      </c>
    </row>
    <row r="46" spans="1:12" ht="17.25" customHeight="1" x14ac:dyDescent="0.2">
      <c r="A46" s="155" t="s">
        <v>459</v>
      </c>
      <c r="B46" s="156">
        <v>150</v>
      </c>
      <c r="C46" s="156">
        <v>108</v>
      </c>
      <c r="D46" s="156">
        <v>124</v>
      </c>
      <c r="E46" s="161">
        <f t="shared" si="12"/>
        <v>382</v>
      </c>
      <c r="F46" s="157"/>
      <c r="G46" s="155" t="s">
        <v>418</v>
      </c>
      <c r="H46" s="156">
        <v>113</v>
      </c>
      <c r="I46" s="156">
        <v>124</v>
      </c>
      <c r="J46" s="156">
        <v>119</v>
      </c>
      <c r="K46" s="161">
        <f>SUM(H46:J46)</f>
        <v>356</v>
      </c>
    </row>
    <row r="47" spans="1:12" ht="17.25" customHeight="1" x14ac:dyDescent="0.2">
      <c r="A47" s="155" t="s">
        <v>427</v>
      </c>
      <c r="B47" s="156">
        <v>121</v>
      </c>
      <c r="C47" s="156">
        <v>111</v>
      </c>
      <c r="D47" s="156">
        <v>120</v>
      </c>
      <c r="E47" s="161">
        <f t="shared" si="12"/>
        <v>352</v>
      </c>
      <c r="F47" s="157"/>
      <c r="G47" s="155" t="s">
        <v>421</v>
      </c>
      <c r="H47" s="156">
        <v>123</v>
      </c>
      <c r="I47" s="156">
        <v>104</v>
      </c>
      <c r="J47" s="156">
        <v>134</v>
      </c>
      <c r="K47" s="161">
        <f>SUM(H47:J47)</f>
        <v>361</v>
      </c>
    </row>
    <row r="48" spans="1:12" ht="17.25" customHeight="1" x14ac:dyDescent="0.2">
      <c r="A48" s="155" t="s">
        <v>426</v>
      </c>
      <c r="B48" s="156">
        <v>125</v>
      </c>
      <c r="C48" s="156">
        <v>128</v>
      </c>
      <c r="D48" s="156">
        <v>108</v>
      </c>
      <c r="E48" s="161">
        <f t="shared" si="12"/>
        <v>361</v>
      </c>
      <c r="F48" s="157"/>
      <c r="G48" s="155" t="s">
        <v>422</v>
      </c>
      <c r="H48" s="156">
        <v>110</v>
      </c>
      <c r="I48" s="156">
        <v>118</v>
      </c>
      <c r="J48" s="156">
        <v>112</v>
      </c>
      <c r="K48" s="161">
        <f>SUM(H48:J48)</f>
        <v>340</v>
      </c>
    </row>
    <row r="49" spans="1:11" customFormat="1" ht="17.25" customHeight="1" x14ac:dyDescent="0.2">
      <c r="A49" s="159" t="s">
        <v>378</v>
      </c>
      <c r="B49" s="205">
        <f>SUM(B44:B48)</f>
        <v>650</v>
      </c>
      <c r="C49" s="161">
        <f>SUM(C44:C48)</f>
        <v>543</v>
      </c>
      <c r="D49" s="205">
        <f>SUM(D44:D48)</f>
        <v>607</v>
      </c>
      <c r="E49" s="205">
        <f t="shared" si="12"/>
        <v>1800</v>
      </c>
      <c r="F49" s="162"/>
      <c r="G49" s="159" t="s">
        <v>379</v>
      </c>
      <c r="H49" s="161">
        <f>SUM(H44:H48)</f>
        <v>583</v>
      </c>
      <c r="I49" s="205">
        <f>SUM(I44:I48)</f>
        <v>582</v>
      </c>
      <c r="J49" s="161">
        <f>SUM(J44:J48)</f>
        <v>571</v>
      </c>
      <c r="K49" s="161">
        <f>SUM(K44:K48)</f>
        <v>1736</v>
      </c>
    </row>
    <row r="50" spans="1:11" customFormat="1" ht="17.25" customHeight="1" x14ac:dyDescent="0.35">
      <c r="A50" s="446" t="s">
        <v>20</v>
      </c>
      <c r="B50" s="447"/>
      <c r="C50" s="447"/>
      <c r="D50" s="447"/>
      <c r="E50" s="448"/>
      <c r="F50" s="154" t="s">
        <v>455</v>
      </c>
      <c r="G50" s="446" t="s">
        <v>21</v>
      </c>
      <c r="H50" s="447"/>
      <c r="I50" s="447"/>
      <c r="J50" s="447"/>
      <c r="K50" s="448"/>
    </row>
    <row r="51" spans="1:11" customFormat="1" ht="17.25" customHeight="1" x14ac:dyDescent="0.35">
      <c r="A51" s="449">
        <v>41250</v>
      </c>
      <c r="B51" s="450"/>
      <c r="C51" s="450"/>
      <c r="D51" s="450"/>
      <c r="E51" s="451"/>
      <c r="F51" s="154"/>
      <c r="G51" s="449">
        <f>A51+7</f>
        <v>41257</v>
      </c>
      <c r="H51" s="450"/>
      <c r="I51" s="450"/>
      <c r="J51" s="450"/>
      <c r="K51" s="451"/>
    </row>
    <row r="52" spans="1:11" customFormat="1" ht="17.25" customHeight="1" x14ac:dyDescent="0.3">
      <c r="A52" s="443" t="s">
        <v>581</v>
      </c>
      <c r="B52" s="444"/>
      <c r="C52" s="444"/>
      <c r="D52" s="444"/>
      <c r="E52" s="445"/>
      <c r="F52" s="150"/>
      <c r="G52" s="443" t="s">
        <v>588</v>
      </c>
      <c r="H52" s="444"/>
      <c r="I52" s="444"/>
      <c r="J52" s="444"/>
      <c r="K52" s="445"/>
    </row>
    <row r="53" spans="1:11" customFormat="1" ht="17.25" customHeight="1" x14ac:dyDescent="0.3">
      <c r="A53" s="443" t="s">
        <v>582</v>
      </c>
      <c r="B53" s="444"/>
      <c r="C53" s="444"/>
      <c r="D53" s="444"/>
      <c r="E53" s="445"/>
      <c r="F53" s="150"/>
      <c r="G53" s="443" t="s">
        <v>589</v>
      </c>
      <c r="H53" s="444"/>
      <c r="I53" s="444"/>
      <c r="J53" s="444"/>
      <c r="K53" s="445"/>
    </row>
    <row r="54" spans="1:11" customFormat="1" ht="17.25" customHeight="1" x14ac:dyDescent="0.3">
      <c r="A54" s="443" t="s">
        <v>583</v>
      </c>
      <c r="B54" s="444"/>
      <c r="C54" s="444"/>
      <c r="D54" s="444"/>
      <c r="E54" s="445"/>
      <c r="F54" s="150"/>
      <c r="G54" s="443" t="s">
        <v>590</v>
      </c>
      <c r="H54" s="444"/>
      <c r="I54" s="444"/>
      <c r="J54" s="444"/>
      <c r="K54" s="445"/>
    </row>
    <row r="55" spans="1:11" customFormat="1" ht="17.25" customHeight="1" x14ac:dyDescent="0.3">
      <c r="A55" s="443" t="s">
        <v>584</v>
      </c>
      <c r="B55" s="444"/>
      <c r="C55" s="444"/>
      <c r="D55" s="444"/>
      <c r="E55" s="445"/>
      <c r="F55" s="150"/>
      <c r="G55" s="443" t="s">
        <v>591</v>
      </c>
      <c r="H55" s="444"/>
      <c r="I55" s="444"/>
      <c r="J55" s="444"/>
      <c r="K55" s="445"/>
    </row>
    <row r="56" spans="1:11" customFormat="1" ht="17.25" customHeight="1" x14ac:dyDescent="0.3">
      <c r="A56" s="443" t="s">
        <v>585</v>
      </c>
      <c r="B56" s="444"/>
      <c r="C56" s="444"/>
      <c r="D56" s="444"/>
      <c r="E56" s="445"/>
      <c r="F56" s="150"/>
      <c r="G56" s="443" t="s">
        <v>592</v>
      </c>
      <c r="H56" s="444"/>
      <c r="I56" s="444"/>
      <c r="J56" s="444"/>
      <c r="K56" s="445"/>
    </row>
    <row r="57" spans="1:11" customFormat="1" ht="17.25" customHeight="1" x14ac:dyDescent="0.3">
      <c r="A57" s="443" t="s">
        <v>586</v>
      </c>
      <c r="B57" s="444"/>
      <c r="C57" s="444"/>
      <c r="D57" s="444"/>
      <c r="E57" s="445"/>
      <c r="F57" s="150"/>
      <c r="G57" s="443" t="s">
        <v>593</v>
      </c>
      <c r="H57" s="444"/>
      <c r="I57" s="444"/>
      <c r="J57" s="444"/>
      <c r="K57" s="445"/>
    </row>
    <row r="58" spans="1:11" customFormat="1" ht="17.25" customHeight="1" x14ac:dyDescent="0.3">
      <c r="A58" s="440" t="s">
        <v>587</v>
      </c>
      <c r="B58" s="441"/>
      <c r="C58" s="441"/>
      <c r="D58" s="441"/>
      <c r="E58" s="442"/>
      <c r="F58" s="150"/>
      <c r="G58" s="440" t="s">
        <v>594</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199</v>
      </c>
      <c r="B1" s="199"/>
      <c r="C1" s="199"/>
      <c r="D1" s="199"/>
      <c r="E1" s="200"/>
      <c r="F1" s="201"/>
      <c r="G1" s="198" t="s">
        <v>204</v>
      </c>
      <c r="H1" s="202"/>
      <c r="I1" s="202"/>
      <c r="J1" s="202"/>
      <c r="K1" s="200"/>
    </row>
    <row r="2" spans="1:11" ht="17.25" customHeight="1" x14ac:dyDescent="0.2">
      <c r="A2" s="155" t="s">
        <v>440</v>
      </c>
      <c r="B2" s="156">
        <v>122</v>
      </c>
      <c r="C2" s="156">
        <v>115</v>
      </c>
      <c r="D2" s="156">
        <v>125</v>
      </c>
      <c r="E2" s="164">
        <f t="shared" ref="E2:E7" si="0">SUM(B2:D2)</f>
        <v>362</v>
      </c>
      <c r="F2" s="157"/>
      <c r="G2" s="155" t="s">
        <v>433</v>
      </c>
      <c r="H2" s="156">
        <v>120</v>
      </c>
      <c r="I2" s="156">
        <v>123</v>
      </c>
      <c r="J2" s="156">
        <v>109</v>
      </c>
      <c r="K2" s="161">
        <f t="shared" ref="K2:K7" si="1">SUM(H2:J2)</f>
        <v>352</v>
      </c>
    </row>
    <row r="3" spans="1:11" ht="17.25" customHeight="1" x14ac:dyDescent="0.2">
      <c r="A3" s="155" t="s">
        <v>438</v>
      </c>
      <c r="B3" s="156">
        <v>119</v>
      </c>
      <c r="C3" s="156">
        <v>120</v>
      </c>
      <c r="D3" s="156">
        <v>140</v>
      </c>
      <c r="E3" s="164">
        <f t="shared" si="0"/>
        <v>379</v>
      </c>
      <c r="F3" s="157"/>
      <c r="G3" s="155" t="s">
        <v>434</v>
      </c>
      <c r="H3" s="156">
        <v>125</v>
      </c>
      <c r="I3" s="156">
        <v>93</v>
      </c>
      <c r="J3" s="156">
        <v>101</v>
      </c>
      <c r="K3" s="161">
        <f t="shared" si="1"/>
        <v>319</v>
      </c>
    </row>
    <row r="4" spans="1:11" ht="17.25" customHeight="1" x14ac:dyDescent="0.2">
      <c r="A4" s="155" t="s">
        <v>439</v>
      </c>
      <c r="B4" s="156">
        <v>147</v>
      </c>
      <c r="C4" s="156">
        <v>138</v>
      </c>
      <c r="D4" s="156">
        <v>110</v>
      </c>
      <c r="E4" s="164">
        <f t="shared" si="0"/>
        <v>395</v>
      </c>
      <c r="F4" s="157"/>
      <c r="G4" s="155" t="s">
        <v>435</v>
      </c>
      <c r="H4" s="156">
        <v>123</v>
      </c>
      <c r="I4" s="156">
        <v>135</v>
      </c>
      <c r="J4" s="156">
        <v>105</v>
      </c>
      <c r="K4" s="161">
        <f t="shared" si="1"/>
        <v>363</v>
      </c>
    </row>
    <row r="5" spans="1:11" ht="17.25" customHeight="1" x14ac:dyDescent="0.2">
      <c r="A5" s="155" t="s">
        <v>442</v>
      </c>
      <c r="B5" s="156">
        <v>130</v>
      </c>
      <c r="C5" s="156">
        <v>134</v>
      </c>
      <c r="D5" s="156">
        <v>147</v>
      </c>
      <c r="E5" s="164">
        <f t="shared" si="0"/>
        <v>411</v>
      </c>
      <c r="F5" s="157"/>
      <c r="G5" s="155" t="s">
        <v>436</v>
      </c>
      <c r="H5" s="156">
        <v>133</v>
      </c>
      <c r="I5" s="156">
        <v>116</v>
      </c>
      <c r="J5" s="156">
        <v>142</v>
      </c>
      <c r="K5" s="161">
        <f t="shared" si="1"/>
        <v>391</v>
      </c>
    </row>
    <row r="6" spans="1:11" ht="17.25" customHeight="1" x14ac:dyDescent="0.2">
      <c r="A6" s="155" t="s">
        <v>441</v>
      </c>
      <c r="B6" s="156">
        <v>145</v>
      </c>
      <c r="C6" s="156">
        <v>127</v>
      </c>
      <c r="D6" s="156">
        <v>118</v>
      </c>
      <c r="E6" s="164">
        <f t="shared" si="0"/>
        <v>390</v>
      </c>
      <c r="F6" s="157"/>
      <c r="G6" s="155" t="s">
        <v>437</v>
      </c>
      <c r="H6" s="156">
        <v>113</v>
      </c>
      <c r="I6" s="156">
        <v>144</v>
      </c>
      <c r="J6" s="156">
        <v>132</v>
      </c>
      <c r="K6" s="161">
        <f t="shared" si="1"/>
        <v>389</v>
      </c>
    </row>
    <row r="7" spans="1:11" ht="17.25" customHeight="1" x14ac:dyDescent="0.2">
      <c r="A7" s="159" t="s">
        <v>400</v>
      </c>
      <c r="B7" s="206">
        <f>SUM(B2:B6)</f>
        <v>663</v>
      </c>
      <c r="C7" s="206">
        <f>SUM(C2:C6)</f>
        <v>634</v>
      </c>
      <c r="D7" s="206">
        <f>SUM(D2:D6)</f>
        <v>640</v>
      </c>
      <c r="E7" s="205">
        <f t="shared" si="0"/>
        <v>1937</v>
      </c>
      <c r="F7" s="162"/>
      <c r="G7" s="159" t="s">
        <v>401</v>
      </c>
      <c r="H7" s="161">
        <f>SUM(H2:H6)</f>
        <v>614</v>
      </c>
      <c r="I7" s="161">
        <f>SUM(I2:I6)</f>
        <v>611</v>
      </c>
      <c r="J7" s="161">
        <f>SUM(J2:J6)</f>
        <v>589</v>
      </c>
      <c r="K7" s="161">
        <f t="shared" si="1"/>
        <v>1814</v>
      </c>
    </row>
    <row r="8" spans="1:11" s="298" customFormat="1" ht="17.25" customHeight="1" x14ac:dyDescent="0.4">
      <c r="A8" s="198" t="s">
        <v>200</v>
      </c>
      <c r="B8" s="199"/>
      <c r="C8" s="199"/>
      <c r="D8" s="199"/>
      <c r="E8" s="200"/>
      <c r="F8" s="201"/>
      <c r="G8" s="198" t="s">
        <v>206</v>
      </c>
      <c r="H8" s="202"/>
      <c r="I8" s="202"/>
      <c r="J8" s="202"/>
      <c r="K8" s="200"/>
    </row>
    <row r="9" spans="1:11" ht="17.25" customHeight="1" x14ac:dyDescent="0.2">
      <c r="A9" s="155" t="s">
        <v>407</v>
      </c>
      <c r="B9" s="156">
        <v>133</v>
      </c>
      <c r="C9" s="156">
        <v>136</v>
      </c>
      <c r="D9" s="156">
        <v>95</v>
      </c>
      <c r="E9" s="164">
        <f t="shared" ref="E9:E14" si="2">SUM(B9:D9)</f>
        <v>364</v>
      </c>
      <c r="F9" s="157"/>
      <c r="G9" s="155" t="s">
        <v>430</v>
      </c>
      <c r="H9" s="156">
        <v>138</v>
      </c>
      <c r="I9" s="156">
        <v>118</v>
      </c>
      <c r="J9" s="156">
        <v>105</v>
      </c>
      <c r="K9" s="161">
        <f t="shared" ref="K9:K14" si="3">SUM(H9:J9)</f>
        <v>361</v>
      </c>
    </row>
    <row r="10" spans="1:11" ht="17.25" customHeight="1" x14ac:dyDescent="0.2">
      <c r="A10" s="155" t="s">
        <v>408</v>
      </c>
      <c r="B10" s="156">
        <v>106</v>
      </c>
      <c r="C10" s="156">
        <v>115</v>
      </c>
      <c r="D10" s="156">
        <v>115</v>
      </c>
      <c r="E10" s="164">
        <f t="shared" si="2"/>
        <v>336</v>
      </c>
      <c r="F10" s="157"/>
      <c r="G10" s="155" t="s">
        <v>429</v>
      </c>
      <c r="H10" s="156">
        <v>107</v>
      </c>
      <c r="I10" s="156">
        <v>107</v>
      </c>
      <c r="J10" s="156">
        <v>112</v>
      </c>
      <c r="K10" s="161">
        <f t="shared" si="3"/>
        <v>326</v>
      </c>
    </row>
    <row r="11" spans="1:11" ht="17.25" customHeight="1" x14ac:dyDescent="0.2">
      <c r="A11" s="155" t="s">
        <v>409</v>
      </c>
      <c r="B11" s="156">
        <v>142</v>
      </c>
      <c r="C11" s="156">
        <v>112</v>
      </c>
      <c r="D11" s="156">
        <v>125</v>
      </c>
      <c r="E11" s="164">
        <f t="shared" si="2"/>
        <v>379</v>
      </c>
      <c r="F11" s="157"/>
      <c r="G11" s="155" t="s">
        <v>431</v>
      </c>
      <c r="H11" s="156">
        <v>123</v>
      </c>
      <c r="I11" s="156">
        <v>161</v>
      </c>
      <c r="J11" s="156">
        <v>145</v>
      </c>
      <c r="K11" s="161">
        <f t="shared" si="3"/>
        <v>429</v>
      </c>
    </row>
    <row r="12" spans="1:11" ht="17.25" customHeight="1" x14ac:dyDescent="0.2">
      <c r="A12" s="155" t="s">
        <v>410</v>
      </c>
      <c r="B12" s="156">
        <v>118</v>
      </c>
      <c r="C12" s="156">
        <v>125</v>
      </c>
      <c r="D12" s="156">
        <v>148</v>
      </c>
      <c r="E12" s="164">
        <f t="shared" si="2"/>
        <v>391</v>
      </c>
      <c r="F12" s="157"/>
      <c r="G12" s="155" t="s">
        <v>453</v>
      </c>
      <c r="H12" s="156">
        <v>118</v>
      </c>
      <c r="I12" s="156">
        <v>154</v>
      </c>
      <c r="J12" s="156">
        <v>113</v>
      </c>
      <c r="K12" s="161">
        <f t="shared" si="3"/>
        <v>385</v>
      </c>
    </row>
    <row r="13" spans="1:11" ht="17.25" customHeight="1" x14ac:dyDescent="0.2">
      <c r="A13" s="155" t="s">
        <v>411</v>
      </c>
      <c r="B13" s="156">
        <v>137</v>
      </c>
      <c r="C13" s="156">
        <v>114</v>
      </c>
      <c r="D13" s="156">
        <v>117</v>
      </c>
      <c r="E13" s="164">
        <f t="shared" si="2"/>
        <v>368</v>
      </c>
      <c r="F13" s="157"/>
      <c r="G13" s="155" t="s">
        <v>432</v>
      </c>
      <c r="H13" s="156">
        <v>111</v>
      </c>
      <c r="I13" s="156">
        <v>116</v>
      </c>
      <c r="J13" s="156">
        <v>100</v>
      </c>
      <c r="K13" s="161">
        <f t="shared" si="3"/>
        <v>327</v>
      </c>
    </row>
    <row r="14" spans="1:11" ht="17.25" customHeight="1" x14ac:dyDescent="0.2">
      <c r="A14" s="159" t="s">
        <v>378</v>
      </c>
      <c r="B14" s="206">
        <f>SUM(B9:B13)</f>
        <v>636</v>
      </c>
      <c r="C14" s="160">
        <f>SUM(C9:C13)</f>
        <v>602</v>
      </c>
      <c r="D14" s="206">
        <f>SUM(D9:D13)</f>
        <v>600</v>
      </c>
      <c r="E14" s="205">
        <f t="shared" si="2"/>
        <v>1838</v>
      </c>
      <c r="F14" s="162"/>
      <c r="G14" s="159" t="s">
        <v>379</v>
      </c>
      <c r="H14" s="161">
        <f>SUM(H9:H13)</f>
        <v>597</v>
      </c>
      <c r="I14" s="205">
        <f>SUM(I9:I13)</f>
        <v>656</v>
      </c>
      <c r="J14" s="161">
        <f>SUM(J9:J13)</f>
        <v>575</v>
      </c>
      <c r="K14" s="161">
        <f t="shared" si="3"/>
        <v>1828</v>
      </c>
    </row>
    <row r="15" spans="1:11" s="298" customFormat="1" ht="17.25" customHeight="1" x14ac:dyDescent="0.4">
      <c r="A15" s="198" t="s">
        <v>209</v>
      </c>
      <c r="B15" s="199"/>
      <c r="C15" s="199"/>
      <c r="D15" s="199"/>
      <c r="E15" s="200"/>
      <c r="F15" s="201"/>
      <c r="G15" s="198" t="s">
        <v>230</v>
      </c>
      <c r="H15" s="202"/>
      <c r="I15" s="202"/>
      <c r="J15" s="202"/>
      <c r="K15" s="200"/>
    </row>
    <row r="16" spans="1:11" ht="17.25" customHeight="1" x14ac:dyDescent="0.2">
      <c r="A16" s="155" t="s">
        <v>387</v>
      </c>
      <c r="B16" s="156">
        <v>103</v>
      </c>
      <c r="C16" s="156">
        <v>102</v>
      </c>
      <c r="D16" s="156">
        <v>140</v>
      </c>
      <c r="E16" s="164">
        <f t="shared" ref="E16:E21" si="4">SUM(B16:D16)</f>
        <v>345</v>
      </c>
      <c r="F16" s="157"/>
      <c r="G16" s="155" t="s">
        <v>384</v>
      </c>
      <c r="H16" s="156">
        <v>140</v>
      </c>
      <c r="I16" s="156">
        <v>136</v>
      </c>
      <c r="J16" s="156">
        <v>118</v>
      </c>
      <c r="K16" s="161">
        <f t="shared" ref="K16:K21" si="5">SUM(H16:J16)</f>
        <v>394</v>
      </c>
    </row>
    <row r="17" spans="1:11" ht="17.25" customHeight="1" x14ac:dyDescent="0.2">
      <c r="A17" s="155" t="s">
        <v>386</v>
      </c>
      <c r="B17" s="156">
        <v>103</v>
      </c>
      <c r="C17" s="156">
        <v>119</v>
      </c>
      <c r="D17" s="156">
        <v>151</v>
      </c>
      <c r="E17" s="164">
        <f t="shared" si="4"/>
        <v>373</v>
      </c>
      <c r="F17" s="157"/>
      <c r="G17" s="155" t="s">
        <v>381</v>
      </c>
      <c r="H17" s="156">
        <v>115</v>
      </c>
      <c r="I17" s="156">
        <v>97</v>
      </c>
      <c r="J17" s="156">
        <v>105</v>
      </c>
      <c r="K17" s="161">
        <f t="shared" si="5"/>
        <v>317</v>
      </c>
    </row>
    <row r="18" spans="1:11" ht="17.25" customHeight="1" x14ac:dyDescent="0.2">
      <c r="A18" s="155" t="s">
        <v>389</v>
      </c>
      <c r="B18" s="156">
        <v>120</v>
      </c>
      <c r="C18" s="156">
        <v>144</v>
      </c>
      <c r="D18" s="156">
        <v>123</v>
      </c>
      <c r="E18" s="164">
        <f t="shared" si="4"/>
        <v>387</v>
      </c>
      <c r="F18" s="157"/>
      <c r="G18" s="155" t="s">
        <v>448</v>
      </c>
      <c r="H18" s="156">
        <v>132</v>
      </c>
      <c r="I18" s="156">
        <v>143</v>
      </c>
      <c r="J18" s="156">
        <v>140</v>
      </c>
      <c r="K18" s="161">
        <f t="shared" si="5"/>
        <v>415</v>
      </c>
    </row>
    <row r="19" spans="1:11" ht="17.25" customHeight="1" x14ac:dyDescent="0.2">
      <c r="A19" s="155" t="s">
        <v>385</v>
      </c>
      <c r="B19" s="156">
        <v>111</v>
      </c>
      <c r="C19" s="156">
        <v>128</v>
      </c>
      <c r="D19" s="156">
        <v>117</v>
      </c>
      <c r="E19" s="164">
        <f t="shared" si="4"/>
        <v>356</v>
      </c>
      <c r="F19" s="157"/>
      <c r="G19" s="155" t="s">
        <v>382</v>
      </c>
      <c r="H19" s="156">
        <v>141</v>
      </c>
      <c r="I19" s="156">
        <v>101</v>
      </c>
      <c r="J19" s="156">
        <v>93</v>
      </c>
      <c r="K19" s="161">
        <f t="shared" si="5"/>
        <v>335</v>
      </c>
    </row>
    <row r="20" spans="1:11" ht="17.25" customHeight="1" x14ac:dyDescent="0.2">
      <c r="A20" s="155" t="s">
        <v>388</v>
      </c>
      <c r="B20" s="156">
        <v>106</v>
      </c>
      <c r="C20" s="156">
        <v>126</v>
      </c>
      <c r="D20" s="156">
        <v>152</v>
      </c>
      <c r="E20" s="164">
        <f t="shared" si="4"/>
        <v>384</v>
      </c>
      <c r="F20" s="157"/>
      <c r="G20" s="155" t="s">
        <v>383</v>
      </c>
      <c r="H20" s="156">
        <v>111</v>
      </c>
      <c r="I20" s="156">
        <v>109</v>
      </c>
      <c r="J20" s="156">
        <v>123</v>
      </c>
      <c r="K20" s="161">
        <f t="shared" si="5"/>
        <v>343</v>
      </c>
    </row>
    <row r="21" spans="1:11" ht="17.25" customHeight="1" x14ac:dyDescent="0.2">
      <c r="A21" s="159" t="s">
        <v>378</v>
      </c>
      <c r="B21" s="160">
        <f>SUM(B16:B20)</f>
        <v>543</v>
      </c>
      <c r="C21" s="206">
        <f>SUM(C16:C20)</f>
        <v>619</v>
      </c>
      <c r="D21" s="206">
        <f>SUM(D16:D20)</f>
        <v>683</v>
      </c>
      <c r="E21" s="205">
        <f t="shared" si="4"/>
        <v>1845</v>
      </c>
      <c r="F21" s="162"/>
      <c r="G21" s="159" t="s">
        <v>379</v>
      </c>
      <c r="H21" s="205">
        <f>SUM(H16:H20)</f>
        <v>639</v>
      </c>
      <c r="I21" s="161">
        <f>SUM(I16:I20)</f>
        <v>586</v>
      </c>
      <c r="J21" s="161">
        <f>SUM(J16:J20)</f>
        <v>579</v>
      </c>
      <c r="K21" s="161">
        <f t="shared" si="5"/>
        <v>1804</v>
      </c>
    </row>
    <row r="22" spans="1:11" s="298" customFormat="1" ht="17.25" customHeight="1" x14ac:dyDescent="0.4">
      <c r="A22" s="204" t="s">
        <v>202</v>
      </c>
      <c r="B22" s="202"/>
      <c r="C22" s="202"/>
      <c r="D22" s="202"/>
      <c r="E22" s="200"/>
      <c r="F22" s="201"/>
      <c r="G22" s="204" t="s">
        <v>201</v>
      </c>
      <c r="H22" s="202"/>
      <c r="I22" s="202"/>
      <c r="J22" s="202"/>
      <c r="K22" s="200"/>
    </row>
    <row r="23" spans="1:11" ht="17.25" customHeight="1" x14ac:dyDescent="0.2">
      <c r="A23" s="155" t="s">
        <v>373</v>
      </c>
      <c r="B23" s="156">
        <v>87</v>
      </c>
      <c r="C23" s="156">
        <v>101</v>
      </c>
      <c r="D23" s="156">
        <v>149</v>
      </c>
      <c r="E23" s="161">
        <f t="shared" ref="E23:E28" si="6">SUM(B23:D23)</f>
        <v>337</v>
      </c>
      <c r="F23" s="157"/>
      <c r="G23" s="155" t="s">
        <v>599</v>
      </c>
      <c r="H23" s="156">
        <v>126</v>
      </c>
      <c r="I23" s="156">
        <v>167</v>
      </c>
      <c r="J23" s="156">
        <v>107</v>
      </c>
      <c r="K23" s="161">
        <f t="shared" ref="K23:K28" si="7">SUM(H23:J23)</f>
        <v>400</v>
      </c>
    </row>
    <row r="24" spans="1:11" ht="17.25" customHeight="1" x14ac:dyDescent="0.2">
      <c r="A24" s="155" t="s">
        <v>374</v>
      </c>
      <c r="B24" s="156">
        <v>134</v>
      </c>
      <c r="C24" s="156">
        <v>115</v>
      </c>
      <c r="D24" s="156">
        <v>98</v>
      </c>
      <c r="E24" s="161">
        <f t="shared" si="6"/>
        <v>347</v>
      </c>
      <c r="F24" s="157"/>
      <c r="G24" s="155" t="s">
        <v>396</v>
      </c>
      <c r="H24" s="156">
        <v>158</v>
      </c>
      <c r="I24" s="156">
        <v>112</v>
      </c>
      <c r="J24" s="156">
        <v>125</v>
      </c>
      <c r="K24" s="161">
        <f t="shared" si="7"/>
        <v>395</v>
      </c>
    </row>
    <row r="25" spans="1:11" ht="17.25" customHeight="1" x14ac:dyDescent="0.2">
      <c r="A25" s="155" t="s">
        <v>375</v>
      </c>
      <c r="B25" s="156">
        <v>126</v>
      </c>
      <c r="C25" s="156">
        <v>105</v>
      </c>
      <c r="D25" s="156">
        <v>119</v>
      </c>
      <c r="E25" s="161">
        <f t="shared" si="6"/>
        <v>350</v>
      </c>
      <c r="F25" s="157"/>
      <c r="G25" s="155" t="s">
        <v>449</v>
      </c>
      <c r="H25" s="156">
        <v>107</v>
      </c>
      <c r="I25" s="156">
        <v>100</v>
      </c>
      <c r="J25" s="156">
        <v>103</v>
      </c>
      <c r="K25" s="161">
        <f t="shared" si="7"/>
        <v>310</v>
      </c>
    </row>
    <row r="26" spans="1:11" ht="17.25" customHeight="1" x14ac:dyDescent="0.2">
      <c r="A26" s="155" t="s">
        <v>376</v>
      </c>
      <c r="B26" s="156">
        <v>114</v>
      </c>
      <c r="C26" s="156">
        <v>148</v>
      </c>
      <c r="D26" s="156">
        <v>156</v>
      </c>
      <c r="E26" s="161">
        <f t="shared" si="6"/>
        <v>418</v>
      </c>
      <c r="F26" s="157"/>
      <c r="G26" s="155" t="s">
        <v>398</v>
      </c>
      <c r="H26" s="156">
        <v>119</v>
      </c>
      <c r="I26" s="156">
        <v>113</v>
      </c>
      <c r="J26" s="156">
        <v>120</v>
      </c>
      <c r="K26" s="161">
        <f t="shared" si="7"/>
        <v>352</v>
      </c>
    </row>
    <row r="27" spans="1:11" ht="17.25" customHeight="1" x14ac:dyDescent="0.2">
      <c r="A27" s="155" t="s">
        <v>377</v>
      </c>
      <c r="B27" s="156">
        <v>122</v>
      </c>
      <c r="C27" s="156">
        <v>127</v>
      </c>
      <c r="D27" s="156">
        <v>90</v>
      </c>
      <c r="E27" s="161">
        <f t="shared" si="6"/>
        <v>339</v>
      </c>
      <c r="F27" s="157"/>
      <c r="G27" s="155" t="s">
        <v>399</v>
      </c>
      <c r="H27" s="156">
        <v>117</v>
      </c>
      <c r="I27" s="156">
        <v>122</v>
      </c>
      <c r="J27" s="156">
        <v>111</v>
      </c>
      <c r="K27" s="161">
        <f t="shared" si="7"/>
        <v>350</v>
      </c>
    </row>
    <row r="28" spans="1:11" ht="17.25" customHeight="1" x14ac:dyDescent="0.2">
      <c r="A28" s="159" t="s">
        <v>379</v>
      </c>
      <c r="B28" s="161">
        <f>SUM(B23:B27)</f>
        <v>583</v>
      </c>
      <c r="C28" s="161">
        <f>SUM(C23:C27)</f>
        <v>596</v>
      </c>
      <c r="D28" s="205">
        <f>SUM(D23:D27)</f>
        <v>612</v>
      </c>
      <c r="E28" s="161">
        <f t="shared" si="6"/>
        <v>1791</v>
      </c>
      <c r="F28" s="162"/>
      <c r="G28" s="159" t="s">
        <v>378</v>
      </c>
      <c r="H28" s="205">
        <f>SUM(H23:H27)</f>
        <v>627</v>
      </c>
      <c r="I28" s="205">
        <f>SUM(I23:I27)</f>
        <v>614</v>
      </c>
      <c r="J28" s="161">
        <f>SUM(J23:J27)</f>
        <v>566</v>
      </c>
      <c r="K28" s="205">
        <f t="shared" si="7"/>
        <v>1807</v>
      </c>
    </row>
    <row r="29" spans="1:11" s="298" customFormat="1" ht="17.25" customHeight="1" x14ac:dyDescent="0.4">
      <c r="A29" s="204" t="s">
        <v>198</v>
      </c>
      <c r="B29" s="202"/>
      <c r="C29" s="202"/>
      <c r="D29" s="202"/>
      <c r="E29" s="200"/>
      <c r="F29" s="201"/>
      <c r="G29" s="204" t="s">
        <v>205</v>
      </c>
      <c r="H29" s="202"/>
      <c r="I29" s="202"/>
      <c r="J29" s="202"/>
      <c r="K29" s="200"/>
    </row>
    <row r="30" spans="1:11" ht="17.25" customHeight="1" x14ac:dyDescent="0.2">
      <c r="A30" s="155" t="s">
        <v>405</v>
      </c>
      <c r="B30" s="156">
        <v>137</v>
      </c>
      <c r="C30" s="156">
        <v>95</v>
      </c>
      <c r="D30" s="156">
        <v>111</v>
      </c>
      <c r="E30" s="161">
        <f t="shared" ref="E30:E35" si="8">SUM(B30:D30)</f>
        <v>343</v>
      </c>
      <c r="F30" s="157"/>
      <c r="G30" s="155" t="s">
        <v>423</v>
      </c>
      <c r="H30" s="156">
        <v>117</v>
      </c>
      <c r="I30" s="156">
        <v>95</v>
      </c>
      <c r="J30" s="156">
        <v>100</v>
      </c>
      <c r="K30" s="161">
        <f t="shared" ref="K30:K35" si="9">SUM(H30:J30)</f>
        <v>312</v>
      </c>
    </row>
    <row r="31" spans="1:11" ht="17.25" customHeight="1" x14ac:dyDescent="0.2">
      <c r="A31" s="155" t="s">
        <v>402</v>
      </c>
      <c r="B31" s="156">
        <v>102</v>
      </c>
      <c r="C31" s="156">
        <v>125</v>
      </c>
      <c r="D31" s="156">
        <v>106</v>
      </c>
      <c r="E31" s="161">
        <f t="shared" si="8"/>
        <v>333</v>
      </c>
      <c r="F31" s="157"/>
      <c r="G31" s="155" t="s">
        <v>451</v>
      </c>
      <c r="H31" s="156">
        <v>114</v>
      </c>
      <c r="I31" s="156">
        <v>140</v>
      </c>
      <c r="J31" s="156">
        <v>121</v>
      </c>
      <c r="K31" s="161">
        <f t="shared" si="9"/>
        <v>375</v>
      </c>
    </row>
    <row r="32" spans="1:11" ht="17.25" customHeight="1" x14ac:dyDescent="0.2">
      <c r="A32" s="155" t="s">
        <v>406</v>
      </c>
      <c r="B32" s="156">
        <v>133</v>
      </c>
      <c r="C32" s="156">
        <v>103</v>
      </c>
      <c r="D32" s="156">
        <v>126</v>
      </c>
      <c r="E32" s="161">
        <f t="shared" si="8"/>
        <v>362</v>
      </c>
      <c r="F32" s="157"/>
      <c r="G32" s="155" t="s">
        <v>459</v>
      </c>
      <c r="H32" s="156">
        <v>132</v>
      </c>
      <c r="I32" s="156">
        <v>106</v>
      </c>
      <c r="J32" s="156">
        <v>98</v>
      </c>
      <c r="K32" s="161">
        <f t="shared" si="9"/>
        <v>336</v>
      </c>
    </row>
    <row r="33" spans="1:11" ht="17.25" customHeight="1" x14ac:dyDescent="0.2">
      <c r="A33" s="155" t="s">
        <v>403</v>
      </c>
      <c r="B33" s="156">
        <v>109</v>
      </c>
      <c r="C33" s="156">
        <v>105</v>
      </c>
      <c r="D33" s="156">
        <v>107</v>
      </c>
      <c r="E33" s="161">
        <f t="shared" si="8"/>
        <v>321</v>
      </c>
      <c r="F33" s="157"/>
      <c r="G33" s="155" t="s">
        <v>427</v>
      </c>
      <c r="H33" s="156">
        <v>114</v>
      </c>
      <c r="I33" s="156">
        <v>118</v>
      </c>
      <c r="J33" s="156">
        <v>108</v>
      </c>
      <c r="K33" s="161">
        <f t="shared" si="9"/>
        <v>340</v>
      </c>
    </row>
    <row r="34" spans="1:11" ht="17.25" customHeight="1" x14ac:dyDescent="0.2">
      <c r="A34" s="155" t="s">
        <v>404</v>
      </c>
      <c r="B34" s="156">
        <v>143</v>
      </c>
      <c r="C34" s="156">
        <v>98</v>
      </c>
      <c r="D34" s="156">
        <v>116</v>
      </c>
      <c r="E34" s="161">
        <f t="shared" si="8"/>
        <v>357</v>
      </c>
      <c r="F34" s="157"/>
      <c r="G34" s="155" t="s">
        <v>426</v>
      </c>
      <c r="H34" s="156">
        <v>136</v>
      </c>
      <c r="I34" s="156">
        <v>105</v>
      </c>
      <c r="J34" s="156">
        <v>107</v>
      </c>
      <c r="K34" s="161">
        <f t="shared" si="9"/>
        <v>348</v>
      </c>
    </row>
    <row r="35" spans="1:11" ht="17.25" customHeight="1" x14ac:dyDescent="0.2">
      <c r="A35" s="159" t="s">
        <v>378</v>
      </c>
      <c r="B35" s="205">
        <f>SUM(B30:B34)</f>
        <v>624</v>
      </c>
      <c r="C35" s="161">
        <f>SUM(C30:C34)</f>
        <v>526</v>
      </c>
      <c r="D35" s="205">
        <f>SUM(D30:D34)</f>
        <v>566</v>
      </c>
      <c r="E35" s="205">
        <f t="shared" si="8"/>
        <v>1716</v>
      </c>
      <c r="F35" s="162"/>
      <c r="G35" s="159" t="s">
        <v>379</v>
      </c>
      <c r="H35" s="161">
        <f>SUM(H30:H34)</f>
        <v>613</v>
      </c>
      <c r="I35" s="205">
        <f>SUM(I30:I34)</f>
        <v>564</v>
      </c>
      <c r="J35" s="161">
        <f>SUM(J30:J34)</f>
        <v>534</v>
      </c>
      <c r="K35" s="161">
        <f t="shared" si="9"/>
        <v>1711</v>
      </c>
    </row>
    <row r="36" spans="1:11" s="298" customFormat="1" ht="17.25" customHeight="1" x14ac:dyDescent="0.4">
      <c r="A36" s="204" t="s">
        <v>203</v>
      </c>
      <c r="B36" s="202"/>
      <c r="C36" s="202"/>
      <c r="D36" s="202"/>
      <c r="E36" s="200"/>
      <c r="F36" s="201"/>
      <c r="G36" s="204" t="s">
        <v>208</v>
      </c>
      <c r="H36" s="202"/>
      <c r="I36" s="202"/>
      <c r="J36" s="202"/>
      <c r="K36" s="200"/>
    </row>
    <row r="37" spans="1:11" ht="17.25" customHeight="1" x14ac:dyDescent="0.2">
      <c r="A37" s="155" t="s">
        <v>420</v>
      </c>
      <c r="B37" s="156">
        <v>136</v>
      </c>
      <c r="C37" s="156">
        <v>125</v>
      </c>
      <c r="D37" s="156">
        <v>108</v>
      </c>
      <c r="E37" s="161">
        <f t="shared" ref="E37:E42" si="10">SUM(B37:D37)</f>
        <v>369</v>
      </c>
      <c r="F37" s="157"/>
      <c r="G37" s="155" t="s">
        <v>469</v>
      </c>
      <c r="H37" s="156">
        <v>107</v>
      </c>
      <c r="I37" s="156">
        <v>126</v>
      </c>
      <c r="J37" s="156">
        <v>123</v>
      </c>
      <c r="K37" s="161">
        <f t="shared" ref="K37:K42" si="11">SUM(H37:J37)</f>
        <v>356</v>
      </c>
    </row>
    <row r="38" spans="1:11" ht="17.25" customHeight="1" x14ac:dyDescent="0.2">
      <c r="A38" s="155" t="s">
        <v>419</v>
      </c>
      <c r="B38" s="156">
        <v>113</v>
      </c>
      <c r="C38" s="156">
        <v>104</v>
      </c>
      <c r="D38" s="156">
        <v>150</v>
      </c>
      <c r="E38" s="161">
        <f t="shared" si="10"/>
        <v>367</v>
      </c>
      <c r="F38" s="157"/>
      <c r="G38" s="155" t="s">
        <v>446</v>
      </c>
      <c r="H38" s="156">
        <v>87</v>
      </c>
      <c r="I38" s="156">
        <v>123</v>
      </c>
      <c r="J38" s="156">
        <v>84</v>
      </c>
      <c r="K38" s="161">
        <f t="shared" si="11"/>
        <v>294</v>
      </c>
    </row>
    <row r="39" spans="1:11" ht="17.25" customHeight="1" x14ac:dyDescent="0.2">
      <c r="A39" s="155" t="s">
        <v>418</v>
      </c>
      <c r="B39" s="156">
        <v>97</v>
      </c>
      <c r="C39" s="156">
        <v>125</v>
      </c>
      <c r="D39" s="156">
        <v>116</v>
      </c>
      <c r="E39" s="161">
        <f t="shared" si="10"/>
        <v>338</v>
      </c>
      <c r="F39" s="157"/>
      <c r="G39" s="155" t="s">
        <v>598</v>
      </c>
      <c r="H39" s="156">
        <v>108</v>
      </c>
      <c r="I39" s="156">
        <v>116</v>
      </c>
      <c r="J39" s="156">
        <v>113</v>
      </c>
      <c r="K39" s="161">
        <f t="shared" si="11"/>
        <v>337</v>
      </c>
    </row>
    <row r="40" spans="1:11" ht="17.25" customHeight="1" x14ac:dyDescent="0.2">
      <c r="A40" s="155" t="s">
        <v>421</v>
      </c>
      <c r="B40" s="156">
        <v>121</v>
      </c>
      <c r="C40" s="156">
        <v>113</v>
      </c>
      <c r="D40" s="156">
        <v>110</v>
      </c>
      <c r="E40" s="161">
        <f t="shared" si="10"/>
        <v>344</v>
      </c>
      <c r="F40" s="157"/>
      <c r="G40" s="155" t="s">
        <v>444</v>
      </c>
      <c r="H40" s="156">
        <v>115</v>
      </c>
      <c r="I40" s="156">
        <v>148</v>
      </c>
      <c r="J40" s="156">
        <v>112</v>
      </c>
      <c r="K40" s="161">
        <f t="shared" si="11"/>
        <v>375</v>
      </c>
    </row>
    <row r="41" spans="1:11" ht="17.25" customHeight="1" x14ac:dyDescent="0.2">
      <c r="A41" s="155" t="s">
        <v>422</v>
      </c>
      <c r="B41" s="156">
        <v>109</v>
      </c>
      <c r="C41" s="156">
        <v>148</v>
      </c>
      <c r="D41" s="156">
        <v>127</v>
      </c>
      <c r="E41" s="161">
        <f t="shared" si="10"/>
        <v>384</v>
      </c>
      <c r="F41" s="157"/>
      <c r="G41" s="155" t="s">
        <v>447</v>
      </c>
      <c r="H41" s="156">
        <v>118</v>
      </c>
      <c r="I41" s="156">
        <v>155</v>
      </c>
      <c r="J41" s="156">
        <v>118</v>
      </c>
      <c r="K41" s="161">
        <f t="shared" si="11"/>
        <v>391</v>
      </c>
    </row>
    <row r="42" spans="1:11" ht="17.25" customHeight="1" x14ac:dyDescent="0.2">
      <c r="A42" s="159" t="s">
        <v>378</v>
      </c>
      <c r="B42" s="205">
        <f>SUM(B37:B41)</f>
        <v>576</v>
      </c>
      <c r="C42" s="161">
        <f>SUM(C37:C41)</f>
        <v>615</v>
      </c>
      <c r="D42" s="205">
        <f>SUM(D37:D41)</f>
        <v>611</v>
      </c>
      <c r="E42" s="205">
        <f t="shared" si="10"/>
        <v>1802</v>
      </c>
      <c r="F42" s="162"/>
      <c r="G42" s="159" t="s">
        <v>379</v>
      </c>
      <c r="H42" s="161">
        <f>SUM(H37:H41)</f>
        <v>535</v>
      </c>
      <c r="I42" s="205">
        <f>SUM(I37:I41)</f>
        <v>668</v>
      </c>
      <c r="J42" s="161">
        <f>SUM(J37:J41)</f>
        <v>550</v>
      </c>
      <c r="K42" s="161">
        <f t="shared" si="11"/>
        <v>1753</v>
      </c>
    </row>
    <row r="43" spans="1:11" s="298" customFormat="1" ht="17.25" customHeight="1" x14ac:dyDescent="0.4">
      <c r="A43" s="204" t="s">
        <v>231</v>
      </c>
      <c r="B43" s="202"/>
      <c r="C43" s="202"/>
      <c r="D43" s="202"/>
      <c r="E43" s="200"/>
      <c r="F43" s="201"/>
      <c r="G43" s="204" t="s">
        <v>207</v>
      </c>
      <c r="H43" s="202"/>
      <c r="I43" s="202"/>
      <c r="J43" s="202"/>
      <c r="K43" s="200"/>
    </row>
    <row r="44" spans="1:11" ht="17.25" customHeight="1" x14ac:dyDescent="0.2">
      <c r="A44" s="155" t="s">
        <v>562</v>
      </c>
      <c r="B44" s="156">
        <v>103</v>
      </c>
      <c r="C44" s="156">
        <v>125</v>
      </c>
      <c r="D44" s="156">
        <v>132</v>
      </c>
      <c r="E44" s="161">
        <f t="shared" ref="E44:E49" si="12">SUM(B44:D44)</f>
        <v>360</v>
      </c>
      <c r="F44" s="157"/>
      <c r="G44" s="155" t="s">
        <v>414</v>
      </c>
      <c r="H44" s="156">
        <v>118</v>
      </c>
      <c r="I44" s="156">
        <v>110</v>
      </c>
      <c r="J44" s="156">
        <v>98</v>
      </c>
      <c r="K44" s="161">
        <f>SUM(H44:J44)</f>
        <v>326</v>
      </c>
    </row>
    <row r="45" spans="1:11" ht="17.25" customHeight="1" x14ac:dyDescent="0.2">
      <c r="A45" s="155" t="s">
        <v>392</v>
      </c>
      <c r="B45" s="156">
        <v>80</v>
      </c>
      <c r="C45" s="156">
        <v>116</v>
      </c>
      <c r="D45" s="156">
        <v>112</v>
      </c>
      <c r="E45" s="161">
        <f t="shared" si="12"/>
        <v>308</v>
      </c>
      <c r="F45" s="157"/>
      <c r="G45" s="155" t="s">
        <v>415</v>
      </c>
      <c r="H45" s="156">
        <v>136</v>
      </c>
      <c r="I45" s="156">
        <v>105</v>
      </c>
      <c r="J45" s="156">
        <v>118</v>
      </c>
      <c r="K45" s="161">
        <f>SUM(H45:J45)</f>
        <v>359</v>
      </c>
    </row>
    <row r="46" spans="1:11" ht="17.25" customHeight="1" x14ac:dyDescent="0.2">
      <c r="A46" s="155" t="s">
        <v>394</v>
      </c>
      <c r="B46" s="156">
        <v>140</v>
      </c>
      <c r="C46" s="156">
        <v>118</v>
      </c>
      <c r="D46" s="156">
        <v>94</v>
      </c>
      <c r="E46" s="161">
        <f t="shared" si="12"/>
        <v>352</v>
      </c>
      <c r="F46" s="157"/>
      <c r="G46" s="155" t="s">
        <v>413</v>
      </c>
      <c r="H46" s="156">
        <v>110</v>
      </c>
      <c r="I46" s="156">
        <v>106</v>
      </c>
      <c r="J46" s="156">
        <v>118</v>
      </c>
      <c r="K46" s="161">
        <f>SUM(H46:J46)</f>
        <v>334</v>
      </c>
    </row>
    <row r="47" spans="1:11" ht="17.25" customHeight="1" x14ac:dyDescent="0.2">
      <c r="A47" s="155" t="s">
        <v>390</v>
      </c>
      <c r="B47" s="156">
        <v>112</v>
      </c>
      <c r="C47" s="156">
        <v>102</v>
      </c>
      <c r="D47" s="156">
        <v>93</v>
      </c>
      <c r="E47" s="161">
        <f t="shared" si="12"/>
        <v>307</v>
      </c>
      <c r="F47" s="157"/>
      <c r="G47" s="155" t="s">
        <v>417</v>
      </c>
      <c r="H47" s="156">
        <v>112</v>
      </c>
      <c r="I47" s="156">
        <v>94</v>
      </c>
      <c r="J47" s="156">
        <v>83</v>
      </c>
      <c r="K47" s="161">
        <f>SUM(H47:J47)</f>
        <v>289</v>
      </c>
    </row>
    <row r="48" spans="1:11" ht="17.25" customHeight="1" x14ac:dyDescent="0.2">
      <c r="A48" s="155" t="s">
        <v>391</v>
      </c>
      <c r="B48" s="156">
        <v>106</v>
      </c>
      <c r="C48" s="156">
        <v>110</v>
      </c>
      <c r="D48" s="156">
        <v>86</v>
      </c>
      <c r="E48" s="161">
        <f t="shared" si="12"/>
        <v>302</v>
      </c>
      <c r="F48" s="157"/>
      <c r="G48" s="155" t="s">
        <v>450</v>
      </c>
      <c r="H48" s="156">
        <v>132</v>
      </c>
      <c r="I48" s="156">
        <v>132</v>
      </c>
      <c r="J48" s="156">
        <v>98</v>
      </c>
      <c r="K48" s="161">
        <f>SUM(H48:J48)</f>
        <v>362</v>
      </c>
    </row>
    <row r="49" spans="1:11" ht="17.25" customHeight="1" x14ac:dyDescent="0.2">
      <c r="A49" s="159" t="s">
        <v>412</v>
      </c>
      <c r="B49" s="161">
        <f>SUM(B44:B48)</f>
        <v>541</v>
      </c>
      <c r="C49" s="205">
        <f>SUM(C44:C48)</f>
        <v>571</v>
      </c>
      <c r="D49" s="205">
        <f>SUM(D44:D48)</f>
        <v>517</v>
      </c>
      <c r="E49" s="161">
        <f t="shared" si="12"/>
        <v>1629</v>
      </c>
      <c r="F49" s="162"/>
      <c r="G49" s="159" t="s">
        <v>412</v>
      </c>
      <c r="H49" s="205">
        <f>SUM(H44:H48)</f>
        <v>608</v>
      </c>
      <c r="I49" s="161">
        <f>SUM(I44:I48)</f>
        <v>547</v>
      </c>
      <c r="J49" s="161">
        <f>SUM(J44:J48)</f>
        <v>515</v>
      </c>
      <c r="K49" s="205">
        <f>SUM(K44:K48)</f>
        <v>1670</v>
      </c>
    </row>
    <row r="50" spans="1:11" ht="19.5" x14ac:dyDescent="0.35">
      <c r="A50" s="446" t="s">
        <v>21</v>
      </c>
      <c r="B50" s="447"/>
      <c r="C50" s="447"/>
      <c r="D50" s="447"/>
      <c r="E50" s="448"/>
      <c r="F50" s="154" t="s">
        <v>455</v>
      </c>
      <c r="G50" s="446" t="s">
        <v>22</v>
      </c>
      <c r="H50" s="447"/>
      <c r="I50" s="447"/>
      <c r="J50" s="447"/>
      <c r="K50" s="448"/>
    </row>
    <row r="51" spans="1:11" ht="19.5" x14ac:dyDescent="0.35">
      <c r="A51" s="449">
        <v>41257</v>
      </c>
      <c r="B51" s="450"/>
      <c r="C51" s="450"/>
      <c r="D51" s="450"/>
      <c r="E51" s="451"/>
      <c r="F51" s="154"/>
      <c r="G51" s="449">
        <f>A51+7</f>
        <v>41264</v>
      </c>
      <c r="H51" s="450"/>
      <c r="I51" s="450"/>
      <c r="J51" s="450"/>
      <c r="K51" s="451"/>
    </row>
    <row r="52" spans="1:11" ht="19.5" x14ac:dyDescent="0.3">
      <c r="A52" s="443" t="s">
        <v>588</v>
      </c>
      <c r="B52" s="444"/>
      <c r="C52" s="444"/>
      <c r="D52" s="444"/>
      <c r="E52" s="445"/>
      <c r="G52" s="443" t="s">
        <v>600</v>
      </c>
      <c r="H52" s="444"/>
      <c r="I52" s="444"/>
      <c r="J52" s="444"/>
      <c r="K52" s="445"/>
    </row>
    <row r="53" spans="1:11" ht="19.5" x14ac:dyDescent="0.3">
      <c r="A53" s="443" t="s">
        <v>589</v>
      </c>
      <c r="B53" s="444"/>
      <c r="C53" s="444"/>
      <c r="D53" s="444"/>
      <c r="E53" s="445"/>
      <c r="G53" s="443" t="s">
        <v>601</v>
      </c>
      <c r="H53" s="444"/>
      <c r="I53" s="444"/>
      <c r="J53" s="444"/>
      <c r="K53" s="445"/>
    </row>
    <row r="54" spans="1:11" ht="19.5" x14ac:dyDescent="0.3">
      <c r="A54" s="443" t="s">
        <v>590</v>
      </c>
      <c r="B54" s="444"/>
      <c r="C54" s="444"/>
      <c r="D54" s="444"/>
      <c r="E54" s="445"/>
      <c r="G54" s="443" t="s">
        <v>602</v>
      </c>
      <c r="H54" s="444"/>
      <c r="I54" s="444"/>
      <c r="J54" s="444"/>
      <c r="K54" s="445"/>
    </row>
    <row r="55" spans="1:11" ht="19.5" x14ac:dyDescent="0.3">
      <c r="A55" s="443" t="s">
        <v>591</v>
      </c>
      <c r="B55" s="444"/>
      <c r="C55" s="444"/>
      <c r="D55" s="444"/>
      <c r="E55" s="445"/>
      <c r="G55" s="443" t="s">
        <v>603</v>
      </c>
      <c r="H55" s="444"/>
      <c r="I55" s="444"/>
      <c r="J55" s="444"/>
      <c r="K55" s="445"/>
    </row>
    <row r="56" spans="1:11" ht="19.5" x14ac:dyDescent="0.3">
      <c r="A56" s="443" t="s">
        <v>592</v>
      </c>
      <c r="B56" s="444"/>
      <c r="C56" s="444"/>
      <c r="D56" s="444"/>
      <c r="E56" s="445"/>
      <c r="G56" s="443" t="s">
        <v>604</v>
      </c>
      <c r="H56" s="444"/>
      <c r="I56" s="444"/>
      <c r="J56" s="444"/>
      <c r="K56" s="445"/>
    </row>
    <row r="57" spans="1:11" ht="19.5" x14ac:dyDescent="0.3">
      <c r="A57" s="443" t="s">
        <v>593</v>
      </c>
      <c r="B57" s="444"/>
      <c r="C57" s="444"/>
      <c r="D57" s="444"/>
      <c r="E57" s="445"/>
      <c r="G57" s="443" t="s">
        <v>605</v>
      </c>
      <c r="H57" s="444"/>
      <c r="I57" s="444"/>
      <c r="J57" s="444"/>
      <c r="K57" s="445"/>
    </row>
    <row r="58" spans="1:11" ht="19.5" x14ac:dyDescent="0.3">
      <c r="A58" s="440" t="s">
        <v>594</v>
      </c>
      <c r="B58" s="441"/>
      <c r="C58" s="441"/>
      <c r="D58" s="441"/>
      <c r="E58" s="442"/>
      <c r="G58" s="440" t="s">
        <v>606</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208</v>
      </c>
      <c r="B1" s="199"/>
      <c r="C1" s="199"/>
      <c r="D1" s="199"/>
      <c r="E1" s="200"/>
      <c r="F1" s="201"/>
      <c r="G1" s="198" t="s">
        <v>206</v>
      </c>
      <c r="H1" s="202"/>
      <c r="I1" s="202"/>
      <c r="J1" s="202"/>
      <c r="K1" s="200"/>
    </row>
    <row r="2" spans="1:11" ht="17.25" customHeight="1" x14ac:dyDescent="0.2">
      <c r="A2" s="155" t="s">
        <v>443</v>
      </c>
      <c r="B2" s="156">
        <v>154</v>
      </c>
      <c r="C2" s="156">
        <v>128</v>
      </c>
      <c r="D2" s="156">
        <v>126</v>
      </c>
      <c r="E2" s="164">
        <f t="shared" ref="E2:E7" si="0">SUM(B2:D2)</f>
        <v>408</v>
      </c>
      <c r="F2" s="157"/>
      <c r="G2" s="155" t="s">
        <v>430</v>
      </c>
      <c r="H2" s="156">
        <v>112</v>
      </c>
      <c r="I2" s="156">
        <v>109</v>
      </c>
      <c r="J2" s="156">
        <v>95</v>
      </c>
      <c r="K2" s="161">
        <f t="shared" ref="K2:K7" si="1">SUM(H2:J2)</f>
        <v>316</v>
      </c>
    </row>
    <row r="3" spans="1:11" ht="17.25" customHeight="1" x14ac:dyDescent="0.2">
      <c r="A3" s="155" t="s">
        <v>446</v>
      </c>
      <c r="B3" s="156">
        <v>107</v>
      </c>
      <c r="C3" s="156">
        <v>103</v>
      </c>
      <c r="D3" s="156">
        <v>119</v>
      </c>
      <c r="E3" s="164">
        <f t="shared" si="0"/>
        <v>329</v>
      </c>
      <c r="F3" s="157"/>
      <c r="G3" s="155" t="s">
        <v>431</v>
      </c>
      <c r="H3" s="156">
        <v>119</v>
      </c>
      <c r="I3" s="156">
        <v>110</v>
      </c>
      <c r="J3" s="156">
        <v>121</v>
      </c>
      <c r="K3" s="161">
        <f t="shared" si="1"/>
        <v>350</v>
      </c>
    </row>
    <row r="4" spans="1:11" ht="17.25" customHeight="1" x14ac:dyDescent="0.2">
      <c r="A4" s="155" t="s">
        <v>609</v>
      </c>
      <c r="B4" s="156">
        <v>126</v>
      </c>
      <c r="C4" s="156">
        <v>138</v>
      </c>
      <c r="D4" s="156">
        <v>99</v>
      </c>
      <c r="E4" s="164">
        <f t="shared" si="0"/>
        <v>363</v>
      </c>
      <c r="F4" s="157"/>
      <c r="G4" s="155" t="s">
        <v>523</v>
      </c>
      <c r="H4" s="156">
        <v>132</v>
      </c>
      <c r="I4" s="156">
        <v>126</v>
      </c>
      <c r="J4" s="156">
        <v>169</v>
      </c>
      <c r="K4" s="161">
        <f t="shared" si="1"/>
        <v>427</v>
      </c>
    </row>
    <row r="5" spans="1:11" ht="17.25" customHeight="1" x14ac:dyDescent="0.2">
      <c r="A5" s="155" t="s">
        <v>468</v>
      </c>
      <c r="B5" s="156">
        <v>135</v>
      </c>
      <c r="C5" s="156">
        <v>114</v>
      </c>
      <c r="D5" s="156">
        <v>104</v>
      </c>
      <c r="E5" s="164">
        <f t="shared" si="0"/>
        <v>353</v>
      </c>
      <c r="F5" s="157"/>
      <c r="G5" s="155" t="s">
        <v>453</v>
      </c>
      <c r="H5" s="156">
        <v>106</v>
      </c>
      <c r="I5" s="156">
        <v>117</v>
      </c>
      <c r="J5" s="156">
        <v>126</v>
      </c>
      <c r="K5" s="161">
        <f t="shared" si="1"/>
        <v>349</v>
      </c>
    </row>
    <row r="6" spans="1:11" ht="17.25" customHeight="1" x14ac:dyDescent="0.2">
      <c r="A6" s="155" t="s">
        <v>447</v>
      </c>
      <c r="B6" s="156">
        <v>127</v>
      </c>
      <c r="C6" s="156">
        <v>104</v>
      </c>
      <c r="D6" s="156">
        <v>136</v>
      </c>
      <c r="E6" s="164">
        <f t="shared" si="0"/>
        <v>367</v>
      </c>
      <c r="F6" s="157"/>
      <c r="G6" s="155" t="s">
        <v>432</v>
      </c>
      <c r="H6" s="156">
        <v>112</v>
      </c>
      <c r="I6" s="156">
        <v>136</v>
      </c>
      <c r="J6" s="156">
        <v>109</v>
      </c>
      <c r="K6" s="161">
        <f t="shared" si="1"/>
        <v>357</v>
      </c>
    </row>
    <row r="7" spans="1:11" ht="17.25" customHeight="1" x14ac:dyDescent="0.2">
      <c r="A7" s="159" t="s">
        <v>412</v>
      </c>
      <c r="B7" s="206">
        <f>SUM(B2:B6)</f>
        <v>649</v>
      </c>
      <c r="C7" s="160">
        <f>SUM(C2:C6)</f>
        <v>587</v>
      </c>
      <c r="D7" s="160">
        <f>SUM(D2:D6)</f>
        <v>584</v>
      </c>
      <c r="E7" s="205">
        <f t="shared" si="0"/>
        <v>1820</v>
      </c>
      <c r="F7" s="162"/>
      <c r="G7" s="159" t="s">
        <v>412</v>
      </c>
      <c r="H7" s="161">
        <f>SUM(H2:H6)</f>
        <v>581</v>
      </c>
      <c r="I7" s="205">
        <f>SUM(I2:I6)</f>
        <v>598</v>
      </c>
      <c r="J7" s="205">
        <f>SUM(J2:J6)</f>
        <v>620</v>
      </c>
      <c r="K7" s="161">
        <f t="shared" si="1"/>
        <v>1799</v>
      </c>
    </row>
    <row r="8" spans="1:11" s="298" customFormat="1" ht="17.25" customHeight="1" x14ac:dyDescent="0.4">
      <c r="A8" s="198" t="s">
        <v>207</v>
      </c>
      <c r="B8" s="199"/>
      <c r="C8" s="199"/>
      <c r="D8" s="199"/>
      <c r="E8" s="200"/>
      <c r="F8" s="201"/>
      <c r="G8" s="198" t="s">
        <v>204</v>
      </c>
      <c r="H8" s="202"/>
      <c r="I8" s="202"/>
      <c r="J8" s="202"/>
      <c r="K8" s="200"/>
    </row>
    <row r="9" spans="1:11" ht="17.25" customHeight="1" x14ac:dyDescent="0.2">
      <c r="A9" s="155" t="s">
        <v>496</v>
      </c>
      <c r="B9" s="156">
        <v>104</v>
      </c>
      <c r="C9" s="156">
        <v>124</v>
      </c>
      <c r="D9" s="156">
        <v>120</v>
      </c>
      <c r="E9" s="164">
        <f t="shared" ref="E9:E14" si="2">SUM(B9:D9)</f>
        <v>348</v>
      </c>
      <c r="F9" s="157"/>
      <c r="G9" s="155" t="s">
        <v>437</v>
      </c>
      <c r="H9" s="156">
        <v>106</v>
      </c>
      <c r="I9" s="156">
        <v>128</v>
      </c>
      <c r="J9" s="156">
        <v>122</v>
      </c>
      <c r="K9" s="161">
        <f t="shared" ref="K9:K14" si="3">SUM(H9:J9)</f>
        <v>356</v>
      </c>
    </row>
    <row r="10" spans="1:11" ht="17.25" customHeight="1" x14ac:dyDescent="0.2">
      <c r="A10" s="155" t="s">
        <v>417</v>
      </c>
      <c r="B10" s="156">
        <v>120</v>
      </c>
      <c r="C10" s="156">
        <v>118</v>
      </c>
      <c r="D10" s="156">
        <v>153</v>
      </c>
      <c r="E10" s="164">
        <f t="shared" si="2"/>
        <v>391</v>
      </c>
      <c r="F10" s="157"/>
      <c r="G10" s="155" t="s">
        <v>435</v>
      </c>
      <c r="H10" s="156">
        <v>117</v>
      </c>
      <c r="I10" s="156">
        <v>105</v>
      </c>
      <c r="J10" s="156">
        <v>140</v>
      </c>
      <c r="K10" s="161">
        <f t="shared" si="3"/>
        <v>362</v>
      </c>
    </row>
    <row r="11" spans="1:11" ht="17.25" customHeight="1" x14ac:dyDescent="0.2">
      <c r="A11" s="155" t="s">
        <v>415</v>
      </c>
      <c r="B11" s="156">
        <v>130</v>
      </c>
      <c r="C11" s="156">
        <v>131</v>
      </c>
      <c r="D11" s="156">
        <v>132</v>
      </c>
      <c r="E11" s="164">
        <f t="shared" si="2"/>
        <v>393</v>
      </c>
      <c r="F11" s="157"/>
      <c r="G11" s="155" t="s">
        <v>434</v>
      </c>
      <c r="H11" s="156">
        <v>124</v>
      </c>
      <c r="I11" s="156">
        <v>119</v>
      </c>
      <c r="J11" s="156">
        <v>141</v>
      </c>
      <c r="K11" s="161">
        <f t="shared" si="3"/>
        <v>384</v>
      </c>
    </row>
    <row r="12" spans="1:11" ht="17.25" customHeight="1" x14ac:dyDescent="0.2">
      <c r="A12" s="155" t="s">
        <v>413</v>
      </c>
      <c r="B12" s="156">
        <v>110</v>
      </c>
      <c r="C12" s="156">
        <v>123</v>
      </c>
      <c r="D12" s="156">
        <v>99</v>
      </c>
      <c r="E12" s="164">
        <f t="shared" si="2"/>
        <v>332</v>
      </c>
      <c r="F12" s="157"/>
      <c r="G12" s="155" t="s">
        <v>433</v>
      </c>
      <c r="H12" s="156">
        <v>126</v>
      </c>
      <c r="I12" s="156">
        <v>119</v>
      </c>
      <c r="J12" s="156">
        <v>124</v>
      </c>
      <c r="K12" s="161">
        <f t="shared" si="3"/>
        <v>369</v>
      </c>
    </row>
    <row r="13" spans="1:11" ht="17.25" customHeight="1" x14ac:dyDescent="0.2">
      <c r="A13" s="155" t="s">
        <v>450</v>
      </c>
      <c r="B13" s="156">
        <v>109</v>
      </c>
      <c r="C13" s="156">
        <v>143</v>
      </c>
      <c r="D13" s="156">
        <v>132</v>
      </c>
      <c r="E13" s="164">
        <f t="shared" si="2"/>
        <v>384</v>
      </c>
      <c r="F13" s="157"/>
      <c r="G13" s="155" t="s">
        <v>436</v>
      </c>
      <c r="H13" s="156">
        <v>137</v>
      </c>
      <c r="I13" s="156">
        <v>145</v>
      </c>
      <c r="J13" s="156">
        <v>130</v>
      </c>
      <c r="K13" s="161">
        <f t="shared" si="3"/>
        <v>412</v>
      </c>
    </row>
    <row r="14" spans="1:11" ht="17.25" customHeight="1" x14ac:dyDescent="0.2">
      <c r="A14" s="159" t="s">
        <v>379</v>
      </c>
      <c r="B14" s="160">
        <f>SUM(B9:B13)</f>
        <v>573</v>
      </c>
      <c r="C14" s="206">
        <f>SUM(C9:C13)</f>
        <v>639</v>
      </c>
      <c r="D14" s="160">
        <f>SUM(D9:D13)</f>
        <v>636</v>
      </c>
      <c r="E14" s="161">
        <f t="shared" si="2"/>
        <v>1848</v>
      </c>
      <c r="F14" s="162"/>
      <c r="G14" s="159" t="s">
        <v>378</v>
      </c>
      <c r="H14" s="205">
        <f>SUM(H9:H13)</f>
        <v>610</v>
      </c>
      <c r="I14" s="161">
        <f>SUM(I9:I13)</f>
        <v>616</v>
      </c>
      <c r="J14" s="205">
        <f>SUM(J9:J13)</f>
        <v>657</v>
      </c>
      <c r="K14" s="205">
        <f t="shared" si="3"/>
        <v>1883</v>
      </c>
    </row>
    <row r="15" spans="1:11" s="298" customFormat="1" ht="17.25" customHeight="1" x14ac:dyDescent="0.4">
      <c r="A15" s="198" t="s">
        <v>231</v>
      </c>
      <c r="B15" s="199"/>
      <c r="C15" s="199"/>
      <c r="D15" s="199"/>
      <c r="E15" s="200"/>
      <c r="F15" s="201"/>
      <c r="G15" s="198" t="s">
        <v>202</v>
      </c>
      <c r="H15" s="202"/>
      <c r="I15" s="202"/>
      <c r="J15" s="202"/>
      <c r="K15" s="200"/>
    </row>
    <row r="16" spans="1:11" ht="17.25" customHeight="1" x14ac:dyDescent="0.2">
      <c r="A16" s="155" t="s">
        <v>562</v>
      </c>
      <c r="B16" s="156">
        <v>121</v>
      </c>
      <c r="C16" s="156">
        <v>123</v>
      </c>
      <c r="D16" s="156">
        <v>110</v>
      </c>
      <c r="E16" s="164">
        <f t="shared" ref="E16:E21" si="4">SUM(B16:D16)</f>
        <v>354</v>
      </c>
      <c r="F16" s="157"/>
      <c r="G16" s="155" t="s">
        <v>373</v>
      </c>
      <c r="H16" s="156">
        <v>134</v>
      </c>
      <c r="I16" s="156">
        <v>125</v>
      </c>
      <c r="J16" s="156">
        <v>138</v>
      </c>
      <c r="K16" s="161">
        <f t="shared" ref="K16:K21" si="5">SUM(H16:J16)</f>
        <v>397</v>
      </c>
    </row>
    <row r="17" spans="1:11" ht="17.25" customHeight="1" x14ac:dyDescent="0.2">
      <c r="A17" s="155" t="s">
        <v>392</v>
      </c>
      <c r="B17" s="156">
        <v>99</v>
      </c>
      <c r="C17" s="156">
        <v>111</v>
      </c>
      <c r="D17" s="156">
        <v>114</v>
      </c>
      <c r="E17" s="164">
        <f t="shared" si="4"/>
        <v>324</v>
      </c>
      <c r="F17" s="157"/>
      <c r="G17" s="155" t="s">
        <v>374</v>
      </c>
      <c r="H17" s="156">
        <v>110</v>
      </c>
      <c r="I17" s="156">
        <v>116</v>
      </c>
      <c r="J17" s="156">
        <v>111</v>
      </c>
      <c r="K17" s="161">
        <f t="shared" si="5"/>
        <v>337</v>
      </c>
    </row>
    <row r="18" spans="1:11" ht="17.25" customHeight="1" x14ac:dyDescent="0.2">
      <c r="A18" s="155" t="s">
        <v>394</v>
      </c>
      <c r="B18" s="156">
        <v>132</v>
      </c>
      <c r="C18" s="156">
        <v>121</v>
      </c>
      <c r="D18" s="156">
        <v>128</v>
      </c>
      <c r="E18" s="164">
        <f t="shared" si="4"/>
        <v>381</v>
      </c>
      <c r="F18" s="157"/>
      <c r="G18" s="155" t="s">
        <v>375</v>
      </c>
      <c r="H18" s="156">
        <v>165</v>
      </c>
      <c r="I18" s="156">
        <v>97</v>
      </c>
      <c r="J18" s="156">
        <v>112</v>
      </c>
      <c r="K18" s="161">
        <f t="shared" si="5"/>
        <v>374</v>
      </c>
    </row>
    <row r="19" spans="1:11" ht="17.25" customHeight="1" x14ac:dyDescent="0.2">
      <c r="A19" s="155" t="s">
        <v>391</v>
      </c>
      <c r="B19" s="156">
        <v>114</v>
      </c>
      <c r="C19" s="156">
        <v>118</v>
      </c>
      <c r="D19" s="156">
        <v>130</v>
      </c>
      <c r="E19" s="164">
        <f t="shared" si="4"/>
        <v>362</v>
      </c>
      <c r="F19" s="157"/>
      <c r="G19" s="155" t="s">
        <v>376</v>
      </c>
      <c r="H19" s="156">
        <v>160</v>
      </c>
      <c r="I19" s="156">
        <v>128</v>
      </c>
      <c r="J19" s="156">
        <v>136</v>
      </c>
      <c r="K19" s="161">
        <f t="shared" si="5"/>
        <v>424</v>
      </c>
    </row>
    <row r="20" spans="1:11" ht="17.25" customHeight="1" x14ac:dyDescent="0.2">
      <c r="A20" s="155" t="s">
        <v>390</v>
      </c>
      <c r="B20" s="156">
        <v>134</v>
      </c>
      <c r="C20" s="156">
        <v>119</v>
      </c>
      <c r="D20" s="156">
        <v>97</v>
      </c>
      <c r="E20" s="164">
        <f t="shared" si="4"/>
        <v>350</v>
      </c>
      <c r="F20" s="157"/>
      <c r="G20" s="155" t="s">
        <v>377</v>
      </c>
      <c r="H20" s="156">
        <v>144</v>
      </c>
      <c r="I20" s="156">
        <v>128</v>
      </c>
      <c r="J20" s="156">
        <v>148</v>
      </c>
      <c r="K20" s="161">
        <f t="shared" si="5"/>
        <v>420</v>
      </c>
    </row>
    <row r="21" spans="1:11" ht="17.25" customHeight="1" x14ac:dyDescent="0.2">
      <c r="A21" s="159" t="s">
        <v>401</v>
      </c>
      <c r="B21" s="160">
        <f>SUM(B16:B20)</f>
        <v>600</v>
      </c>
      <c r="C21" s="160">
        <f>SUM(C16:C20)</f>
        <v>592</v>
      </c>
      <c r="D21" s="160">
        <f>SUM(D16:D20)</f>
        <v>579</v>
      </c>
      <c r="E21" s="161">
        <f t="shared" si="4"/>
        <v>1771</v>
      </c>
      <c r="F21" s="162"/>
      <c r="G21" s="159" t="s">
        <v>400</v>
      </c>
      <c r="H21" s="205">
        <f>SUM(H16:H20)</f>
        <v>713</v>
      </c>
      <c r="I21" s="205">
        <f>SUM(I16:I20)</f>
        <v>594</v>
      </c>
      <c r="J21" s="205">
        <f>SUM(J16:J20)</f>
        <v>645</v>
      </c>
      <c r="K21" s="205">
        <f t="shared" si="5"/>
        <v>1952</v>
      </c>
    </row>
    <row r="22" spans="1:11" s="298" customFormat="1" ht="17.25" customHeight="1" x14ac:dyDescent="0.4">
      <c r="A22" s="204" t="s">
        <v>230</v>
      </c>
      <c r="B22" s="202"/>
      <c r="C22" s="202"/>
      <c r="D22" s="202"/>
      <c r="E22" s="200"/>
      <c r="F22" s="201"/>
      <c r="G22" s="204" t="s">
        <v>198</v>
      </c>
      <c r="H22" s="202"/>
      <c r="I22" s="202"/>
      <c r="J22" s="202"/>
      <c r="K22" s="200"/>
    </row>
    <row r="23" spans="1:11" ht="17.25" customHeight="1" x14ac:dyDescent="0.2">
      <c r="A23" s="155" t="s">
        <v>384</v>
      </c>
      <c r="B23" s="156">
        <v>133</v>
      </c>
      <c r="C23" s="156">
        <v>103</v>
      </c>
      <c r="D23" s="156">
        <v>118</v>
      </c>
      <c r="E23" s="161">
        <f t="shared" ref="E23:E28" si="6">SUM(B23:D23)</f>
        <v>354</v>
      </c>
      <c r="F23" s="157"/>
      <c r="G23" s="155" t="s">
        <v>405</v>
      </c>
      <c r="H23" s="156">
        <v>104</v>
      </c>
      <c r="I23" s="156">
        <v>108</v>
      </c>
      <c r="J23" s="156">
        <v>103</v>
      </c>
      <c r="K23" s="161">
        <f t="shared" ref="K23:K28" si="7">SUM(H23:J23)</f>
        <v>315</v>
      </c>
    </row>
    <row r="24" spans="1:11" ht="17.25" customHeight="1" x14ac:dyDescent="0.2">
      <c r="A24" s="155" t="s">
        <v>381</v>
      </c>
      <c r="B24" s="156">
        <v>135</v>
      </c>
      <c r="C24" s="156">
        <v>102</v>
      </c>
      <c r="D24" s="156">
        <v>115</v>
      </c>
      <c r="E24" s="161">
        <f t="shared" si="6"/>
        <v>352</v>
      </c>
      <c r="F24" s="157"/>
      <c r="G24" s="155" t="s">
        <v>402</v>
      </c>
      <c r="H24" s="156">
        <v>99</v>
      </c>
      <c r="I24" s="156">
        <v>106</v>
      </c>
      <c r="J24" s="156">
        <v>92</v>
      </c>
      <c r="K24" s="161">
        <f t="shared" si="7"/>
        <v>297</v>
      </c>
    </row>
    <row r="25" spans="1:11" ht="17.25" customHeight="1" x14ac:dyDescent="0.2">
      <c r="A25" s="155" t="s">
        <v>448</v>
      </c>
      <c r="B25" s="156">
        <v>132</v>
      </c>
      <c r="C25" s="156">
        <v>124</v>
      </c>
      <c r="D25" s="156">
        <v>113</v>
      </c>
      <c r="E25" s="161">
        <f t="shared" si="6"/>
        <v>369</v>
      </c>
      <c r="F25" s="157"/>
      <c r="G25" s="155" t="s">
        <v>406</v>
      </c>
      <c r="H25" s="156">
        <v>117</v>
      </c>
      <c r="I25" s="156">
        <v>127</v>
      </c>
      <c r="J25" s="156">
        <v>111</v>
      </c>
      <c r="K25" s="161">
        <f t="shared" si="7"/>
        <v>355</v>
      </c>
    </row>
    <row r="26" spans="1:11" ht="17.25" customHeight="1" x14ac:dyDescent="0.2">
      <c r="A26" s="155" t="s">
        <v>382</v>
      </c>
      <c r="B26" s="156">
        <v>127</v>
      </c>
      <c r="C26" s="156">
        <v>141</v>
      </c>
      <c r="D26" s="156">
        <v>123</v>
      </c>
      <c r="E26" s="161">
        <f t="shared" si="6"/>
        <v>391</v>
      </c>
      <c r="F26" s="157"/>
      <c r="G26" s="155" t="s">
        <v>403</v>
      </c>
      <c r="H26" s="156">
        <v>90</v>
      </c>
      <c r="I26" s="156">
        <v>115</v>
      </c>
      <c r="J26" s="156">
        <v>139</v>
      </c>
      <c r="K26" s="161">
        <f t="shared" si="7"/>
        <v>344</v>
      </c>
    </row>
    <row r="27" spans="1:11" ht="17.25" customHeight="1" x14ac:dyDescent="0.2">
      <c r="A27" s="155" t="s">
        <v>383</v>
      </c>
      <c r="B27" s="156">
        <v>105</v>
      </c>
      <c r="C27" s="156">
        <v>110</v>
      </c>
      <c r="D27" s="156">
        <v>96</v>
      </c>
      <c r="E27" s="161">
        <f t="shared" si="6"/>
        <v>311</v>
      </c>
      <c r="F27" s="157"/>
      <c r="G27" s="155" t="s">
        <v>404</v>
      </c>
      <c r="H27" s="156">
        <v>108</v>
      </c>
      <c r="I27" s="156">
        <v>123</v>
      </c>
      <c r="J27" s="156">
        <v>99</v>
      </c>
      <c r="K27" s="161">
        <f t="shared" si="7"/>
        <v>330</v>
      </c>
    </row>
    <row r="28" spans="1:11" ht="17.25" customHeight="1" x14ac:dyDescent="0.2">
      <c r="A28" s="159" t="s">
        <v>400</v>
      </c>
      <c r="B28" s="205">
        <f>SUM(B23:B27)</f>
        <v>632</v>
      </c>
      <c r="C28" s="205">
        <f>SUM(C23:C27)</f>
        <v>580</v>
      </c>
      <c r="D28" s="205">
        <f>SUM(D23:D27)</f>
        <v>565</v>
      </c>
      <c r="E28" s="205">
        <f t="shared" si="6"/>
        <v>1777</v>
      </c>
      <c r="F28" s="162"/>
      <c r="G28" s="159" t="s">
        <v>401</v>
      </c>
      <c r="H28" s="161">
        <f>SUM(H23:H27)</f>
        <v>518</v>
      </c>
      <c r="I28" s="161">
        <f>SUM(I23:I27)</f>
        <v>579</v>
      </c>
      <c r="J28" s="161">
        <f>SUM(J23:J27)</f>
        <v>544</v>
      </c>
      <c r="K28" s="161">
        <f t="shared" si="7"/>
        <v>1641</v>
      </c>
    </row>
    <row r="29" spans="1:11" s="298" customFormat="1" ht="17.25" customHeight="1" x14ac:dyDescent="0.4">
      <c r="A29" s="204" t="s">
        <v>201</v>
      </c>
      <c r="B29" s="202"/>
      <c r="C29" s="202"/>
      <c r="D29" s="202"/>
      <c r="E29" s="200"/>
      <c r="F29" s="201"/>
      <c r="G29" s="204" t="s">
        <v>203</v>
      </c>
      <c r="H29" s="202"/>
      <c r="I29" s="202"/>
      <c r="J29" s="202"/>
      <c r="K29" s="200"/>
    </row>
    <row r="30" spans="1:11" ht="17.25" customHeight="1" x14ac:dyDescent="0.2">
      <c r="A30" s="155" t="s">
        <v>395</v>
      </c>
      <c r="B30" s="156">
        <v>121</v>
      </c>
      <c r="C30" s="156">
        <v>150</v>
      </c>
      <c r="D30" s="156">
        <v>99</v>
      </c>
      <c r="E30" s="161">
        <f t="shared" ref="E30:E35" si="8">SUM(B30:D30)</f>
        <v>370</v>
      </c>
      <c r="F30" s="157"/>
      <c r="G30" s="155" t="s">
        <v>420</v>
      </c>
      <c r="H30" s="156">
        <v>121</v>
      </c>
      <c r="I30" s="156">
        <v>119</v>
      </c>
      <c r="J30" s="156">
        <v>105</v>
      </c>
      <c r="K30" s="161">
        <f t="shared" ref="K30:K35" si="9">SUM(H30:J30)</f>
        <v>345</v>
      </c>
    </row>
    <row r="31" spans="1:11" ht="17.25" customHeight="1" x14ac:dyDescent="0.2">
      <c r="A31" s="155" t="s">
        <v>396</v>
      </c>
      <c r="B31" s="156">
        <v>115</v>
      </c>
      <c r="C31" s="156">
        <v>111</v>
      </c>
      <c r="D31" s="156">
        <v>119</v>
      </c>
      <c r="E31" s="161">
        <f t="shared" si="8"/>
        <v>345</v>
      </c>
      <c r="F31" s="157"/>
      <c r="G31" s="155" t="s">
        <v>419</v>
      </c>
      <c r="H31" s="156">
        <v>135</v>
      </c>
      <c r="I31" s="156">
        <v>119</v>
      </c>
      <c r="J31" s="156">
        <v>156</v>
      </c>
      <c r="K31" s="161">
        <f t="shared" si="9"/>
        <v>410</v>
      </c>
    </row>
    <row r="32" spans="1:11" ht="17.25" customHeight="1" x14ac:dyDescent="0.2">
      <c r="A32" s="155" t="s">
        <v>449</v>
      </c>
      <c r="B32" s="156">
        <v>131</v>
      </c>
      <c r="C32" s="156">
        <v>107</v>
      </c>
      <c r="D32" s="156">
        <v>128</v>
      </c>
      <c r="E32" s="161">
        <f t="shared" si="8"/>
        <v>366</v>
      </c>
      <c r="F32" s="157"/>
      <c r="G32" s="155" t="s">
        <v>418</v>
      </c>
      <c r="H32" s="156">
        <v>136</v>
      </c>
      <c r="I32" s="156">
        <v>105</v>
      </c>
      <c r="J32" s="156">
        <v>150</v>
      </c>
      <c r="K32" s="161">
        <f t="shared" si="9"/>
        <v>391</v>
      </c>
    </row>
    <row r="33" spans="1:11" ht="17.25" customHeight="1" x14ac:dyDescent="0.2">
      <c r="A33" s="155" t="s">
        <v>398</v>
      </c>
      <c r="B33" s="156">
        <v>113</v>
      </c>
      <c r="C33" s="156">
        <v>118</v>
      </c>
      <c r="D33" s="156">
        <v>120</v>
      </c>
      <c r="E33" s="161">
        <f t="shared" si="8"/>
        <v>351</v>
      </c>
      <c r="F33" s="157"/>
      <c r="G33" s="155" t="s">
        <v>421</v>
      </c>
      <c r="H33" s="156">
        <v>119</v>
      </c>
      <c r="I33" s="156">
        <v>125</v>
      </c>
      <c r="J33" s="156">
        <v>146</v>
      </c>
      <c r="K33" s="161">
        <f t="shared" si="9"/>
        <v>390</v>
      </c>
    </row>
    <row r="34" spans="1:11" ht="17.25" customHeight="1" x14ac:dyDescent="0.2">
      <c r="A34" s="155" t="s">
        <v>399</v>
      </c>
      <c r="B34" s="156">
        <v>136</v>
      </c>
      <c r="C34" s="156">
        <v>143</v>
      </c>
      <c r="D34" s="156">
        <v>117</v>
      </c>
      <c r="E34" s="161">
        <f t="shared" si="8"/>
        <v>396</v>
      </c>
      <c r="F34" s="157"/>
      <c r="G34" s="155" t="s">
        <v>422</v>
      </c>
      <c r="H34" s="156">
        <v>108</v>
      </c>
      <c r="I34" s="156">
        <v>127</v>
      </c>
      <c r="J34" s="156">
        <v>135</v>
      </c>
      <c r="K34" s="161">
        <f t="shared" si="9"/>
        <v>370</v>
      </c>
    </row>
    <row r="35" spans="1:11" ht="17.25" customHeight="1" x14ac:dyDescent="0.2">
      <c r="A35" s="159" t="s">
        <v>379</v>
      </c>
      <c r="B35" s="161">
        <f>SUM(B30:B34)</f>
        <v>616</v>
      </c>
      <c r="C35" s="205">
        <f>SUM(C30:C34)</f>
        <v>629</v>
      </c>
      <c r="D35" s="161">
        <f>SUM(D30:D34)</f>
        <v>583</v>
      </c>
      <c r="E35" s="161">
        <f t="shared" si="8"/>
        <v>1828</v>
      </c>
      <c r="F35" s="162"/>
      <c r="G35" s="159" t="s">
        <v>378</v>
      </c>
      <c r="H35" s="205">
        <f>SUM(H30:H34)</f>
        <v>619</v>
      </c>
      <c r="I35" s="161">
        <f>SUM(I30:I34)</f>
        <v>595</v>
      </c>
      <c r="J35" s="205">
        <f>SUM(J30:J34)</f>
        <v>692</v>
      </c>
      <c r="K35" s="205">
        <f t="shared" si="9"/>
        <v>1906</v>
      </c>
    </row>
    <row r="36" spans="1:11" s="298" customFormat="1" ht="17.25" customHeight="1" x14ac:dyDescent="0.4">
      <c r="A36" s="204" t="s">
        <v>205</v>
      </c>
      <c r="B36" s="202"/>
      <c r="C36" s="202"/>
      <c r="D36" s="202"/>
      <c r="E36" s="200"/>
      <c r="F36" s="201"/>
      <c r="G36" s="204" t="s">
        <v>199</v>
      </c>
      <c r="H36" s="202"/>
      <c r="I36" s="202"/>
      <c r="J36" s="202"/>
      <c r="K36" s="200"/>
    </row>
    <row r="37" spans="1:11" ht="17.25" customHeight="1" x14ac:dyDescent="0.2">
      <c r="A37" s="155" t="s">
        <v>423</v>
      </c>
      <c r="B37" s="156">
        <v>111</v>
      </c>
      <c r="C37" s="156">
        <v>129</v>
      </c>
      <c r="D37" s="156">
        <v>105</v>
      </c>
      <c r="E37" s="161">
        <f t="shared" ref="E37:E42" si="10">SUM(B37:D37)</f>
        <v>345</v>
      </c>
      <c r="F37" s="157"/>
      <c r="G37" s="155" t="s">
        <v>440</v>
      </c>
      <c r="H37" s="156">
        <v>106</v>
      </c>
      <c r="I37" s="156">
        <v>133</v>
      </c>
      <c r="J37" s="156">
        <v>95</v>
      </c>
      <c r="K37" s="161">
        <f t="shared" ref="K37:K42" si="11">SUM(H37:J37)</f>
        <v>334</v>
      </c>
    </row>
    <row r="38" spans="1:11" ht="17.25" customHeight="1" x14ac:dyDescent="0.2">
      <c r="A38" s="155" t="s">
        <v>451</v>
      </c>
      <c r="B38" s="156">
        <v>137</v>
      </c>
      <c r="C38" s="156">
        <v>120</v>
      </c>
      <c r="D38" s="156">
        <v>104</v>
      </c>
      <c r="E38" s="161">
        <f t="shared" si="10"/>
        <v>361</v>
      </c>
      <c r="F38" s="157"/>
      <c r="G38" s="155" t="s">
        <v>438</v>
      </c>
      <c r="H38" s="156">
        <v>127</v>
      </c>
      <c r="I38" s="156">
        <v>106</v>
      </c>
      <c r="J38" s="156">
        <v>122</v>
      </c>
      <c r="K38" s="161">
        <f t="shared" si="11"/>
        <v>355</v>
      </c>
    </row>
    <row r="39" spans="1:11" ht="17.25" customHeight="1" x14ac:dyDescent="0.2">
      <c r="A39" s="155" t="s">
        <v>459</v>
      </c>
      <c r="B39" s="156">
        <v>147</v>
      </c>
      <c r="C39" s="156">
        <v>89</v>
      </c>
      <c r="D39" s="156">
        <v>117</v>
      </c>
      <c r="E39" s="161">
        <f t="shared" si="10"/>
        <v>353</v>
      </c>
      <c r="F39" s="157"/>
      <c r="G39" s="155" t="s">
        <v>439</v>
      </c>
      <c r="H39" s="156">
        <v>100</v>
      </c>
      <c r="I39" s="156">
        <v>115</v>
      </c>
      <c r="J39" s="156">
        <v>113</v>
      </c>
      <c r="K39" s="161">
        <f t="shared" si="11"/>
        <v>328</v>
      </c>
    </row>
    <row r="40" spans="1:11" ht="17.25" customHeight="1" x14ac:dyDescent="0.2">
      <c r="A40" s="155" t="s">
        <v>427</v>
      </c>
      <c r="B40" s="156">
        <v>126</v>
      </c>
      <c r="C40" s="156">
        <v>104</v>
      </c>
      <c r="D40" s="156">
        <v>102</v>
      </c>
      <c r="E40" s="161">
        <f t="shared" si="10"/>
        <v>332</v>
      </c>
      <c r="F40" s="157"/>
      <c r="G40" s="155" t="s">
        <v>442</v>
      </c>
      <c r="H40" s="156">
        <v>141</v>
      </c>
      <c r="I40" s="156">
        <v>120</v>
      </c>
      <c r="J40" s="156">
        <v>116</v>
      </c>
      <c r="K40" s="161">
        <f t="shared" si="11"/>
        <v>377</v>
      </c>
    </row>
    <row r="41" spans="1:11" ht="17.25" customHeight="1" x14ac:dyDescent="0.2">
      <c r="A41" s="155" t="s">
        <v>426</v>
      </c>
      <c r="B41" s="156">
        <v>116</v>
      </c>
      <c r="C41" s="156">
        <v>112</v>
      </c>
      <c r="D41" s="156">
        <v>125</v>
      </c>
      <c r="E41" s="161">
        <f t="shared" si="10"/>
        <v>353</v>
      </c>
      <c r="F41" s="157"/>
      <c r="G41" s="155" t="s">
        <v>441</v>
      </c>
      <c r="H41" s="156">
        <v>115</v>
      </c>
      <c r="I41" s="156">
        <v>108</v>
      </c>
      <c r="J41" s="156">
        <v>117</v>
      </c>
      <c r="K41" s="161">
        <f t="shared" si="11"/>
        <v>340</v>
      </c>
    </row>
    <row r="42" spans="1:11" ht="17.25" customHeight="1" x14ac:dyDescent="0.2">
      <c r="A42" s="159" t="s">
        <v>412</v>
      </c>
      <c r="B42" s="205">
        <f>SUM(B37:B41)</f>
        <v>637</v>
      </c>
      <c r="C42" s="161">
        <f>SUM(C37:C41)</f>
        <v>554</v>
      </c>
      <c r="D42" s="161">
        <f>SUM(D37:D41)</f>
        <v>553</v>
      </c>
      <c r="E42" s="205">
        <f t="shared" si="10"/>
        <v>1744</v>
      </c>
      <c r="F42" s="162"/>
      <c r="G42" s="159" t="s">
        <v>412</v>
      </c>
      <c r="H42" s="161">
        <f>SUM(H37:H41)</f>
        <v>589</v>
      </c>
      <c r="I42" s="205">
        <f>SUM(I37:I41)</f>
        <v>582</v>
      </c>
      <c r="J42" s="205">
        <f>SUM(J37:J41)</f>
        <v>563</v>
      </c>
      <c r="K42" s="161">
        <f t="shared" si="11"/>
        <v>1734</v>
      </c>
    </row>
    <row r="43" spans="1:11" s="298" customFormat="1" ht="17.25" customHeight="1" x14ac:dyDescent="0.4">
      <c r="A43" s="204" t="s">
        <v>200</v>
      </c>
      <c r="B43" s="202"/>
      <c r="C43" s="202"/>
      <c r="D43" s="202"/>
      <c r="E43" s="200"/>
      <c r="F43" s="201"/>
      <c r="G43" s="204" t="s">
        <v>209</v>
      </c>
      <c r="H43" s="202"/>
      <c r="I43" s="202"/>
      <c r="J43" s="202"/>
      <c r="K43" s="200"/>
    </row>
    <row r="44" spans="1:11" ht="17.25" customHeight="1" x14ac:dyDescent="0.2">
      <c r="A44" s="155" t="s">
        <v>407</v>
      </c>
      <c r="B44" s="156">
        <v>132</v>
      </c>
      <c r="C44" s="156">
        <v>131</v>
      </c>
      <c r="D44" s="156">
        <v>122</v>
      </c>
      <c r="E44" s="161">
        <f t="shared" ref="E44:E49" si="12">SUM(B44:D44)</f>
        <v>385</v>
      </c>
      <c r="F44" s="157"/>
      <c r="G44" s="155" t="s">
        <v>387</v>
      </c>
      <c r="H44" s="156">
        <v>101</v>
      </c>
      <c r="I44" s="156">
        <v>116</v>
      </c>
      <c r="J44" s="156">
        <v>111</v>
      </c>
      <c r="K44" s="161">
        <f>SUM(H44:J44)</f>
        <v>328</v>
      </c>
    </row>
    <row r="45" spans="1:11" ht="17.25" customHeight="1" x14ac:dyDescent="0.2">
      <c r="A45" s="155" t="s">
        <v>408</v>
      </c>
      <c r="B45" s="156">
        <v>108</v>
      </c>
      <c r="C45" s="156">
        <v>183</v>
      </c>
      <c r="D45" s="156">
        <v>134</v>
      </c>
      <c r="E45" s="161">
        <f t="shared" si="12"/>
        <v>425</v>
      </c>
      <c r="F45" s="157"/>
      <c r="G45" s="155" t="s">
        <v>386</v>
      </c>
      <c r="H45" s="156">
        <v>108</v>
      </c>
      <c r="I45" s="156">
        <v>124</v>
      </c>
      <c r="J45" s="156">
        <v>123</v>
      </c>
      <c r="K45" s="161">
        <f>SUM(H45:J45)</f>
        <v>355</v>
      </c>
    </row>
    <row r="46" spans="1:11" ht="17.25" customHeight="1" x14ac:dyDescent="0.2">
      <c r="A46" s="155" t="s">
        <v>409</v>
      </c>
      <c r="B46" s="156">
        <v>150</v>
      </c>
      <c r="C46" s="156">
        <v>137</v>
      </c>
      <c r="D46" s="156">
        <v>142</v>
      </c>
      <c r="E46" s="161">
        <f t="shared" si="12"/>
        <v>429</v>
      </c>
      <c r="F46" s="157"/>
      <c r="G46" s="155" t="s">
        <v>389</v>
      </c>
      <c r="H46" s="156">
        <v>113</v>
      </c>
      <c r="I46" s="156">
        <v>136</v>
      </c>
      <c r="J46" s="156">
        <v>120</v>
      </c>
      <c r="K46" s="161">
        <f>SUM(H46:J46)</f>
        <v>369</v>
      </c>
    </row>
    <row r="47" spans="1:11" ht="17.25" customHeight="1" x14ac:dyDescent="0.2">
      <c r="A47" s="155" t="s">
        <v>410</v>
      </c>
      <c r="B47" s="156">
        <v>131</v>
      </c>
      <c r="C47" s="156">
        <v>107</v>
      </c>
      <c r="D47" s="156">
        <v>149</v>
      </c>
      <c r="E47" s="161">
        <f t="shared" si="12"/>
        <v>387</v>
      </c>
      <c r="F47" s="157"/>
      <c r="G47" s="155" t="s">
        <v>385</v>
      </c>
      <c r="H47" s="156">
        <v>128</v>
      </c>
      <c r="I47" s="156">
        <v>98</v>
      </c>
      <c r="J47" s="156">
        <v>113</v>
      </c>
      <c r="K47" s="161">
        <f>SUM(H47:J47)</f>
        <v>339</v>
      </c>
    </row>
    <row r="48" spans="1:11" ht="17.25" customHeight="1" x14ac:dyDescent="0.2">
      <c r="A48" s="155" t="s">
        <v>411</v>
      </c>
      <c r="B48" s="156">
        <v>148</v>
      </c>
      <c r="C48" s="156">
        <v>108</v>
      </c>
      <c r="D48" s="156">
        <v>101</v>
      </c>
      <c r="E48" s="161">
        <f t="shared" si="12"/>
        <v>357</v>
      </c>
      <c r="F48" s="157"/>
      <c r="G48" s="155" t="s">
        <v>388</v>
      </c>
      <c r="H48" s="156">
        <v>120</v>
      </c>
      <c r="I48" s="156">
        <v>130</v>
      </c>
      <c r="J48" s="156">
        <v>105</v>
      </c>
      <c r="K48" s="161">
        <f>SUM(H48:J48)</f>
        <v>355</v>
      </c>
    </row>
    <row r="49" spans="1:11" ht="17.25" customHeight="1" x14ac:dyDescent="0.2">
      <c r="A49" s="159" t="s">
        <v>400</v>
      </c>
      <c r="B49" s="205">
        <f>SUM(B44:B48)</f>
        <v>669</v>
      </c>
      <c r="C49" s="205">
        <f>SUM(C44:C48)</f>
        <v>666</v>
      </c>
      <c r="D49" s="205">
        <f>SUM(D44:D48)</f>
        <v>648</v>
      </c>
      <c r="E49" s="205">
        <f t="shared" si="12"/>
        <v>1983</v>
      </c>
      <c r="F49" s="162"/>
      <c r="G49" s="159" t="s">
        <v>401</v>
      </c>
      <c r="H49" s="161">
        <f>SUM(H44:H48)</f>
        <v>570</v>
      </c>
      <c r="I49" s="161">
        <f>SUM(I44:I48)</f>
        <v>604</v>
      </c>
      <c r="J49" s="161">
        <f>SUM(J44:J48)</f>
        <v>572</v>
      </c>
      <c r="K49" s="161">
        <f>SUM(K44:K48)</f>
        <v>1746</v>
      </c>
    </row>
    <row r="50" spans="1:11" ht="19.5" x14ac:dyDescent="0.35">
      <c r="A50" s="446" t="s">
        <v>22</v>
      </c>
      <c r="B50" s="447"/>
      <c r="C50" s="447"/>
      <c r="D50" s="447"/>
      <c r="E50" s="448"/>
      <c r="F50" s="154" t="s">
        <v>455</v>
      </c>
      <c r="G50" s="446" t="s">
        <v>23</v>
      </c>
      <c r="H50" s="447"/>
      <c r="I50" s="447"/>
      <c r="J50" s="447"/>
      <c r="K50" s="448"/>
    </row>
    <row r="51" spans="1:11" ht="19.5" x14ac:dyDescent="0.35">
      <c r="A51" s="449">
        <v>41264</v>
      </c>
      <c r="B51" s="450"/>
      <c r="C51" s="450"/>
      <c r="D51" s="450"/>
      <c r="E51" s="451"/>
      <c r="F51" s="154"/>
      <c r="G51" s="449">
        <f>A51+7</f>
        <v>41271</v>
      </c>
      <c r="H51" s="450"/>
      <c r="I51" s="450"/>
      <c r="J51" s="450"/>
      <c r="K51" s="451"/>
    </row>
    <row r="52" spans="1:11" ht="19.5" x14ac:dyDescent="0.3">
      <c r="A52" s="443" t="s">
        <v>600</v>
      </c>
      <c r="B52" s="444"/>
      <c r="C52" s="444"/>
      <c r="D52" s="444"/>
      <c r="E52" s="445"/>
      <c r="G52" s="443" t="s">
        <v>610</v>
      </c>
      <c r="H52" s="444"/>
      <c r="I52" s="444"/>
      <c r="J52" s="444"/>
      <c r="K52" s="445"/>
    </row>
    <row r="53" spans="1:11" ht="19.5" x14ac:dyDescent="0.3">
      <c r="A53" s="443" t="s">
        <v>601</v>
      </c>
      <c r="B53" s="444"/>
      <c r="C53" s="444"/>
      <c r="D53" s="444"/>
      <c r="E53" s="445"/>
      <c r="G53" s="443" t="s">
        <v>611</v>
      </c>
      <c r="H53" s="444"/>
      <c r="I53" s="444"/>
      <c r="J53" s="444"/>
      <c r="K53" s="445"/>
    </row>
    <row r="54" spans="1:11" ht="19.5" x14ac:dyDescent="0.3">
      <c r="A54" s="443" t="s">
        <v>602</v>
      </c>
      <c r="B54" s="444"/>
      <c r="C54" s="444"/>
      <c r="D54" s="444"/>
      <c r="E54" s="445"/>
      <c r="G54" s="443" t="s">
        <v>612</v>
      </c>
      <c r="H54" s="444"/>
      <c r="I54" s="444"/>
      <c r="J54" s="444"/>
      <c r="K54" s="445"/>
    </row>
    <row r="55" spans="1:11" ht="19.5" x14ac:dyDescent="0.3">
      <c r="A55" s="443" t="s">
        <v>603</v>
      </c>
      <c r="B55" s="444"/>
      <c r="C55" s="444"/>
      <c r="D55" s="444"/>
      <c r="E55" s="445"/>
      <c r="G55" s="443" t="s">
        <v>613</v>
      </c>
      <c r="H55" s="444"/>
      <c r="I55" s="444"/>
      <c r="J55" s="444"/>
      <c r="K55" s="445"/>
    </row>
    <row r="56" spans="1:11" ht="19.5" x14ac:dyDescent="0.3">
      <c r="A56" s="443" t="s">
        <v>604</v>
      </c>
      <c r="B56" s="444"/>
      <c r="C56" s="444"/>
      <c r="D56" s="444"/>
      <c r="E56" s="445"/>
      <c r="G56" s="443" t="s">
        <v>614</v>
      </c>
      <c r="H56" s="444"/>
      <c r="I56" s="444"/>
      <c r="J56" s="444"/>
      <c r="K56" s="445"/>
    </row>
    <row r="57" spans="1:11" ht="19.5" x14ac:dyDescent="0.3">
      <c r="A57" s="443" t="s">
        <v>605</v>
      </c>
      <c r="B57" s="444"/>
      <c r="C57" s="444"/>
      <c r="D57" s="444"/>
      <c r="E57" s="445"/>
      <c r="G57" s="443" t="s">
        <v>615</v>
      </c>
      <c r="H57" s="444"/>
      <c r="I57" s="444"/>
      <c r="J57" s="444"/>
      <c r="K57" s="445"/>
    </row>
    <row r="58" spans="1:11" ht="19.5" x14ac:dyDescent="0.3">
      <c r="A58" s="440" t="s">
        <v>606</v>
      </c>
      <c r="B58" s="441"/>
      <c r="C58" s="441"/>
      <c r="D58" s="441"/>
      <c r="E58" s="442"/>
      <c r="G58" s="440" t="s">
        <v>616</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69"/>
  <sheetViews>
    <sheetView showGridLines="0" zoomScale="115" zoomScaleNormal="115" workbookViewId="0">
      <pane ySplit="1" topLeftCell="A2" activePane="bottomLeft" state="frozen"/>
      <selection pane="bottomLeft" activeCell="I43" sqref="I43"/>
    </sheetView>
  </sheetViews>
  <sheetFormatPr defaultRowHeight="12.75" x14ac:dyDescent="0.2"/>
  <cols>
    <col min="1" max="1" width="13.42578125" style="68" customWidth="1"/>
    <col min="2" max="2" width="12.5703125" style="5" bestFit="1" customWidth="1"/>
    <col min="3" max="3" width="3.85546875" style="5" bestFit="1" customWidth="1"/>
    <col min="4" max="36" width="4" style="5" customWidth="1"/>
    <col min="37" max="42" width="4" style="5" hidden="1" customWidth="1"/>
    <col min="43" max="43" width="4.5703125" style="5" customWidth="1"/>
    <col min="44" max="44" width="4.5703125" style="5" bestFit="1" customWidth="1"/>
    <col min="45" max="45" width="4.42578125" style="5" bestFit="1" customWidth="1"/>
    <col min="46" max="46" width="6.140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2" customFormat="1" ht="11.25" x14ac:dyDescent="0.2">
      <c r="A1" s="43" t="s">
        <v>121</v>
      </c>
      <c r="B1" s="44" t="s">
        <v>122</v>
      </c>
      <c r="C1" s="44" t="s">
        <v>115</v>
      </c>
      <c r="D1" s="169">
        <v>1</v>
      </c>
      <c r="E1" s="169">
        <v>2</v>
      </c>
      <c r="F1" s="169">
        <v>3</v>
      </c>
      <c r="G1" s="169">
        <v>4</v>
      </c>
      <c r="H1" s="169">
        <v>5</v>
      </c>
      <c r="I1" s="169">
        <v>6</v>
      </c>
      <c r="J1" s="169">
        <v>7</v>
      </c>
      <c r="K1" s="169">
        <v>8</v>
      </c>
      <c r="L1" s="169">
        <v>9</v>
      </c>
      <c r="M1" s="169">
        <v>10</v>
      </c>
      <c r="N1" s="169">
        <v>11</v>
      </c>
      <c r="O1" s="169">
        <v>12</v>
      </c>
      <c r="P1" s="169">
        <v>13</v>
      </c>
      <c r="Q1" s="300">
        <v>14</v>
      </c>
      <c r="R1" s="300">
        <v>15</v>
      </c>
      <c r="S1" s="300">
        <v>16</v>
      </c>
      <c r="T1" s="300">
        <v>17</v>
      </c>
      <c r="U1" s="300">
        <v>18</v>
      </c>
      <c r="V1" s="300">
        <v>19</v>
      </c>
      <c r="W1" s="300">
        <v>20</v>
      </c>
      <c r="X1" s="300">
        <v>21</v>
      </c>
      <c r="Y1" s="300">
        <v>22</v>
      </c>
      <c r="Z1" s="300">
        <v>23</v>
      </c>
      <c r="AA1" s="300">
        <v>24</v>
      </c>
      <c r="AB1" s="300">
        <v>25</v>
      </c>
      <c r="AC1" s="300">
        <v>26</v>
      </c>
      <c r="AD1" s="395">
        <v>27</v>
      </c>
      <c r="AE1" s="395">
        <v>28</v>
      </c>
      <c r="AF1" s="395">
        <v>29</v>
      </c>
      <c r="AG1" s="395">
        <v>30</v>
      </c>
      <c r="AH1" s="395">
        <v>31</v>
      </c>
      <c r="AI1" s="395">
        <v>32</v>
      </c>
      <c r="AJ1" s="395">
        <v>33</v>
      </c>
      <c r="AK1" s="395">
        <v>34</v>
      </c>
      <c r="AL1" s="395">
        <v>35</v>
      </c>
      <c r="AM1" s="395">
        <v>36</v>
      </c>
      <c r="AN1" s="395">
        <v>37</v>
      </c>
      <c r="AO1" s="395">
        <v>38</v>
      </c>
      <c r="AP1" s="395">
        <v>39</v>
      </c>
      <c r="AQ1" s="44"/>
      <c r="AR1" s="44" t="s">
        <v>116</v>
      </c>
      <c r="AS1" s="44"/>
      <c r="AT1" s="44"/>
      <c r="AU1" s="52"/>
      <c r="AV1" s="44"/>
      <c r="AW1" s="45"/>
      <c r="AX1" s="44" t="s">
        <v>117</v>
      </c>
    </row>
    <row r="2" spans="1:52" s="33" customFormat="1" ht="12" customHeight="1" x14ac:dyDescent="0.2">
      <c r="A2" s="66" t="s">
        <v>441</v>
      </c>
      <c r="B2" s="34" t="s">
        <v>199</v>
      </c>
      <c r="C2" s="34">
        <v>16</v>
      </c>
      <c r="D2" s="170">
        <v>411</v>
      </c>
      <c r="E2" s="170" t="s">
        <v>452</v>
      </c>
      <c r="F2" s="170">
        <v>372</v>
      </c>
      <c r="G2" s="170" t="s">
        <v>452</v>
      </c>
      <c r="H2" s="170">
        <v>411</v>
      </c>
      <c r="I2" s="170">
        <v>421</v>
      </c>
      <c r="J2" s="170" t="s">
        <v>452</v>
      </c>
      <c r="K2" s="170" t="s">
        <v>452</v>
      </c>
      <c r="L2" s="170">
        <v>371</v>
      </c>
      <c r="M2" s="170">
        <v>376</v>
      </c>
      <c r="N2" s="170" t="s">
        <v>452</v>
      </c>
      <c r="O2" s="170" t="s">
        <v>452</v>
      </c>
      <c r="P2" s="170">
        <v>367</v>
      </c>
      <c r="Q2" s="303">
        <v>345</v>
      </c>
      <c r="R2" s="301">
        <v>390</v>
      </c>
      <c r="S2" s="301" t="s">
        <v>452</v>
      </c>
      <c r="T2" s="301" t="s">
        <v>452</v>
      </c>
      <c r="U2" s="301" t="s">
        <v>452</v>
      </c>
      <c r="V2" s="301" t="s">
        <v>452</v>
      </c>
      <c r="W2" s="301" t="s">
        <v>452</v>
      </c>
      <c r="X2" s="301">
        <v>392</v>
      </c>
      <c r="Y2" s="301" t="s">
        <v>452</v>
      </c>
      <c r="Z2" s="301" t="s">
        <v>452</v>
      </c>
      <c r="AA2" s="301">
        <v>386</v>
      </c>
      <c r="AB2" s="301">
        <v>389</v>
      </c>
      <c r="AC2" s="301" t="s">
        <v>452</v>
      </c>
      <c r="AD2" s="396">
        <v>354</v>
      </c>
      <c r="AE2" s="303">
        <v>415</v>
      </c>
      <c r="AF2" s="396">
        <v>391</v>
      </c>
      <c r="AG2" s="396" t="s">
        <v>452</v>
      </c>
      <c r="AH2" s="396">
        <v>418</v>
      </c>
      <c r="AI2" s="396" t="s">
        <v>452</v>
      </c>
      <c r="AJ2" s="396" t="s">
        <v>452</v>
      </c>
      <c r="AK2" s="396"/>
      <c r="AL2" s="396"/>
      <c r="AM2" s="396"/>
      <c r="AN2" s="396"/>
      <c r="AO2" s="396"/>
      <c r="AP2" s="396"/>
      <c r="AQ2" s="34"/>
      <c r="AR2" s="34">
        <f>SUM(D2:AQ2)</f>
        <v>6209</v>
      </c>
      <c r="AS2" s="143">
        <f>C2*3</f>
        <v>48</v>
      </c>
      <c r="AT2" s="143">
        <v>129</v>
      </c>
      <c r="AU2" s="34">
        <f>AR2-(AT2*AS2)</f>
        <v>17</v>
      </c>
      <c r="AV2" s="144" t="s">
        <v>43</v>
      </c>
      <c r="AW2" s="145">
        <f>AS2</f>
        <v>48</v>
      </c>
      <c r="AX2" s="35">
        <f>AR2/AS2</f>
        <v>129.35416666666666</v>
      </c>
      <c r="AZ2" s="171" t="s">
        <v>127</v>
      </c>
    </row>
    <row r="3" spans="1:52" s="33" customFormat="1" ht="12" customHeight="1" x14ac:dyDescent="0.2">
      <c r="A3" s="66" t="s">
        <v>399</v>
      </c>
      <c r="B3" s="34" t="s">
        <v>201</v>
      </c>
      <c r="C3" s="34">
        <v>19</v>
      </c>
      <c r="D3" s="170">
        <v>372</v>
      </c>
      <c r="E3" s="170">
        <v>382</v>
      </c>
      <c r="F3" s="170" t="s">
        <v>452</v>
      </c>
      <c r="G3" s="170">
        <v>416</v>
      </c>
      <c r="H3" s="170" t="s">
        <v>452</v>
      </c>
      <c r="I3" s="170">
        <v>432</v>
      </c>
      <c r="J3" s="170" t="s">
        <v>452</v>
      </c>
      <c r="K3" s="170">
        <v>400</v>
      </c>
      <c r="L3" s="170">
        <v>400</v>
      </c>
      <c r="M3" s="170" t="s">
        <v>452</v>
      </c>
      <c r="N3" s="170" t="s">
        <v>452</v>
      </c>
      <c r="O3" s="170">
        <v>356</v>
      </c>
      <c r="P3" s="170" t="s">
        <v>452</v>
      </c>
      <c r="Q3" s="303">
        <v>388</v>
      </c>
      <c r="R3" s="301" t="s">
        <v>452</v>
      </c>
      <c r="S3" s="301">
        <v>396</v>
      </c>
      <c r="T3" s="301" t="s">
        <v>452</v>
      </c>
      <c r="U3" s="301">
        <v>321</v>
      </c>
      <c r="V3" s="301" t="s">
        <v>452</v>
      </c>
      <c r="W3" s="301">
        <v>388</v>
      </c>
      <c r="X3" s="301" t="s">
        <v>452</v>
      </c>
      <c r="Y3" s="301" t="s">
        <v>452</v>
      </c>
      <c r="Z3" s="301">
        <v>366</v>
      </c>
      <c r="AA3" s="301">
        <v>403</v>
      </c>
      <c r="AB3" s="301" t="s">
        <v>452</v>
      </c>
      <c r="AC3" s="301">
        <v>366</v>
      </c>
      <c r="AD3" s="396">
        <v>353</v>
      </c>
      <c r="AE3" s="396">
        <v>422</v>
      </c>
      <c r="AF3" s="303">
        <v>378</v>
      </c>
      <c r="AG3" s="396">
        <v>407</v>
      </c>
      <c r="AH3" s="396" t="s">
        <v>452</v>
      </c>
      <c r="AI3" s="396">
        <v>403</v>
      </c>
      <c r="AJ3" s="396" t="s">
        <v>452</v>
      </c>
      <c r="AK3" s="396"/>
      <c r="AL3" s="396"/>
      <c r="AM3" s="396"/>
      <c r="AN3" s="396"/>
      <c r="AO3" s="396"/>
      <c r="AP3" s="396"/>
      <c r="AQ3" s="34"/>
      <c r="AR3" s="34">
        <f>SUM(D3:AQ3)</f>
        <v>7349</v>
      </c>
      <c r="AS3" s="143">
        <f>C3*3</f>
        <v>57</v>
      </c>
      <c r="AT3" s="143">
        <v>128</v>
      </c>
      <c r="AU3" s="34">
        <f>AR3-(AT3*AS3)</f>
        <v>53</v>
      </c>
      <c r="AV3" s="144" t="s">
        <v>43</v>
      </c>
      <c r="AW3" s="145">
        <f>AS3</f>
        <v>57</v>
      </c>
      <c r="AX3" s="35">
        <f>AR3/AS3</f>
        <v>128.92982456140351</v>
      </c>
      <c r="AZ3" s="302" t="s">
        <v>128</v>
      </c>
    </row>
    <row r="4" spans="1:52" s="33" customFormat="1" ht="12" customHeight="1" x14ac:dyDescent="0.2">
      <c r="A4" s="67" t="s">
        <v>389</v>
      </c>
      <c r="B4" s="34" t="s">
        <v>209</v>
      </c>
      <c r="C4" s="34">
        <v>19</v>
      </c>
      <c r="D4" s="170">
        <v>406</v>
      </c>
      <c r="E4" s="170" t="s">
        <v>452</v>
      </c>
      <c r="F4" s="170">
        <v>372</v>
      </c>
      <c r="G4" s="170" t="s">
        <v>452</v>
      </c>
      <c r="H4" s="170" t="s">
        <v>452</v>
      </c>
      <c r="I4" s="170">
        <v>375</v>
      </c>
      <c r="J4" s="170">
        <v>397</v>
      </c>
      <c r="K4" s="170" t="s">
        <v>452</v>
      </c>
      <c r="L4" s="170">
        <v>394</v>
      </c>
      <c r="M4" s="170" t="s">
        <v>452</v>
      </c>
      <c r="N4" s="170">
        <v>378</v>
      </c>
      <c r="O4" s="170" t="s">
        <v>452</v>
      </c>
      <c r="P4" s="170" t="s">
        <v>452</v>
      </c>
      <c r="Q4" s="303">
        <v>410</v>
      </c>
      <c r="R4" s="301">
        <v>387</v>
      </c>
      <c r="S4" s="301" t="s">
        <v>452</v>
      </c>
      <c r="T4" s="301">
        <v>385</v>
      </c>
      <c r="U4" s="301">
        <v>391</v>
      </c>
      <c r="V4" s="301" t="s">
        <v>452</v>
      </c>
      <c r="W4" s="301" t="s">
        <v>452</v>
      </c>
      <c r="X4" s="301">
        <v>374</v>
      </c>
      <c r="Y4" s="301" t="s">
        <v>452</v>
      </c>
      <c r="Z4" s="301">
        <v>361</v>
      </c>
      <c r="AA4" s="301" t="s">
        <v>452</v>
      </c>
      <c r="AB4" s="301">
        <v>395</v>
      </c>
      <c r="AC4" s="301">
        <v>353</v>
      </c>
      <c r="AD4" s="396">
        <v>376</v>
      </c>
      <c r="AE4" s="303">
        <v>398</v>
      </c>
      <c r="AF4" s="396">
        <v>372</v>
      </c>
      <c r="AG4" s="396" t="s">
        <v>452</v>
      </c>
      <c r="AH4" s="396" t="s">
        <v>452</v>
      </c>
      <c r="AI4" s="396">
        <v>363</v>
      </c>
      <c r="AJ4" s="396">
        <v>419</v>
      </c>
      <c r="AK4" s="396"/>
      <c r="AL4" s="396"/>
      <c r="AM4" s="396"/>
      <c r="AN4" s="396"/>
      <c r="AO4" s="396"/>
      <c r="AP4" s="396"/>
      <c r="AQ4" s="34"/>
      <c r="AR4" s="34">
        <f>SUM(D4:AQ4)</f>
        <v>7306</v>
      </c>
      <c r="AS4" s="143">
        <f>C4*3</f>
        <v>57</v>
      </c>
      <c r="AT4" s="143">
        <v>128</v>
      </c>
      <c r="AU4" s="34">
        <f>AR4-(AT4*AS4)</f>
        <v>10</v>
      </c>
      <c r="AV4" s="144" t="s">
        <v>43</v>
      </c>
      <c r="AW4" s="145">
        <f>AS4</f>
        <v>57</v>
      </c>
      <c r="AX4" s="35">
        <f>AR4/AS4</f>
        <v>128.17543859649123</v>
      </c>
      <c r="AZ4" s="372" t="s">
        <v>134</v>
      </c>
    </row>
    <row r="5" spans="1:52" s="33" customFormat="1" ht="12" customHeight="1" x14ac:dyDescent="0.2">
      <c r="A5" s="66" t="s">
        <v>409</v>
      </c>
      <c r="B5" s="34" t="s">
        <v>200</v>
      </c>
      <c r="C5" s="34">
        <v>17</v>
      </c>
      <c r="D5" s="170" t="s">
        <v>452</v>
      </c>
      <c r="E5" s="170" t="s">
        <v>452</v>
      </c>
      <c r="F5" s="170" t="s">
        <v>452</v>
      </c>
      <c r="G5" s="170">
        <v>376</v>
      </c>
      <c r="H5" s="170" t="s">
        <v>452</v>
      </c>
      <c r="I5" s="170">
        <v>388</v>
      </c>
      <c r="J5" s="170" t="s">
        <v>452</v>
      </c>
      <c r="K5" s="170" t="s">
        <v>452</v>
      </c>
      <c r="L5" s="170">
        <v>352</v>
      </c>
      <c r="M5" s="170">
        <v>400</v>
      </c>
      <c r="N5" s="170" t="s">
        <v>452</v>
      </c>
      <c r="O5" s="170">
        <v>409</v>
      </c>
      <c r="P5" s="170">
        <v>375</v>
      </c>
      <c r="Q5" s="301">
        <v>333</v>
      </c>
      <c r="R5" s="301">
        <v>379</v>
      </c>
      <c r="S5" s="301">
        <v>429</v>
      </c>
      <c r="T5" s="303">
        <v>379</v>
      </c>
      <c r="U5" s="301">
        <v>406</v>
      </c>
      <c r="V5" s="301" t="s">
        <v>452</v>
      </c>
      <c r="W5" s="301">
        <v>387</v>
      </c>
      <c r="X5" s="301">
        <v>371</v>
      </c>
      <c r="Y5" s="301" t="s">
        <v>452</v>
      </c>
      <c r="Z5" s="301" t="s">
        <v>452</v>
      </c>
      <c r="AA5" s="301">
        <v>340</v>
      </c>
      <c r="AB5" s="301" t="s">
        <v>452</v>
      </c>
      <c r="AC5" s="301" t="s">
        <v>452</v>
      </c>
      <c r="AD5" s="303">
        <v>359</v>
      </c>
      <c r="AE5" s="396" t="s">
        <v>452</v>
      </c>
      <c r="AF5" s="396" t="s">
        <v>452</v>
      </c>
      <c r="AG5" s="396">
        <v>363</v>
      </c>
      <c r="AH5" s="396" t="s">
        <v>452</v>
      </c>
      <c r="AI5" s="396">
        <v>391</v>
      </c>
      <c r="AJ5" s="396" t="s">
        <v>452</v>
      </c>
      <c r="AK5" s="396"/>
      <c r="AL5" s="396"/>
      <c r="AM5" s="396"/>
      <c r="AN5" s="396"/>
      <c r="AO5" s="396"/>
      <c r="AP5" s="396"/>
      <c r="AQ5" s="34"/>
      <c r="AR5" s="34">
        <f>SUM(D5:AQ5)</f>
        <v>6437</v>
      </c>
      <c r="AS5" s="143">
        <f>C5*3</f>
        <v>51</v>
      </c>
      <c r="AT5" s="143">
        <v>126</v>
      </c>
      <c r="AU5" s="34">
        <f>AR5-(AT5*AS5)</f>
        <v>11</v>
      </c>
      <c r="AV5" s="144" t="s">
        <v>43</v>
      </c>
      <c r="AW5" s="145">
        <f>AS5</f>
        <v>51</v>
      </c>
      <c r="AX5" s="35">
        <f>AR5/AS5</f>
        <v>126.21568627450981</v>
      </c>
      <c r="AZ5" s="371" t="s">
        <v>213</v>
      </c>
    </row>
    <row r="6" spans="1:52" s="33" customFormat="1" ht="12" customHeight="1" x14ac:dyDescent="0.2">
      <c r="A6" s="67" t="s">
        <v>377</v>
      </c>
      <c r="B6" s="34" t="s">
        <v>202</v>
      </c>
      <c r="C6" s="34">
        <v>19</v>
      </c>
      <c r="D6" s="170">
        <v>391</v>
      </c>
      <c r="E6" s="170" t="s">
        <v>452</v>
      </c>
      <c r="F6" s="170">
        <v>400</v>
      </c>
      <c r="G6" s="170">
        <v>426</v>
      </c>
      <c r="H6" s="170">
        <v>386</v>
      </c>
      <c r="I6" s="170" t="s">
        <v>452</v>
      </c>
      <c r="J6" s="170" t="s">
        <v>452</v>
      </c>
      <c r="K6" s="170">
        <v>366</v>
      </c>
      <c r="L6" s="170" t="s">
        <v>452</v>
      </c>
      <c r="M6" s="170">
        <v>329</v>
      </c>
      <c r="N6" s="170" t="s">
        <v>452</v>
      </c>
      <c r="O6" s="170" t="s">
        <v>452</v>
      </c>
      <c r="P6" s="170">
        <v>366</v>
      </c>
      <c r="Q6" s="303">
        <v>384</v>
      </c>
      <c r="R6" s="301">
        <v>339</v>
      </c>
      <c r="S6" s="301" t="s">
        <v>452</v>
      </c>
      <c r="T6" s="301" t="s">
        <v>452</v>
      </c>
      <c r="U6" s="301" t="s">
        <v>452</v>
      </c>
      <c r="V6" s="301">
        <v>430</v>
      </c>
      <c r="W6" s="301">
        <v>327</v>
      </c>
      <c r="X6" s="301" t="s">
        <v>452</v>
      </c>
      <c r="Y6" s="301">
        <v>358</v>
      </c>
      <c r="Z6" s="301" t="s">
        <v>452</v>
      </c>
      <c r="AA6" s="301">
        <v>411</v>
      </c>
      <c r="AB6" s="301">
        <v>386</v>
      </c>
      <c r="AC6" s="301" t="s">
        <v>452</v>
      </c>
      <c r="AD6" s="396">
        <v>335</v>
      </c>
      <c r="AE6" s="303">
        <v>390</v>
      </c>
      <c r="AF6" s="396">
        <v>398</v>
      </c>
      <c r="AG6" s="396">
        <v>369</v>
      </c>
      <c r="AH6" s="396">
        <v>390</v>
      </c>
      <c r="AI6" s="396" t="s">
        <v>452</v>
      </c>
      <c r="AJ6" s="396" t="s">
        <v>452</v>
      </c>
      <c r="AK6" s="396"/>
      <c r="AL6" s="396"/>
      <c r="AM6" s="396"/>
      <c r="AN6" s="396"/>
      <c r="AO6" s="396"/>
      <c r="AP6" s="396"/>
      <c r="AQ6" s="34"/>
      <c r="AR6" s="34">
        <f>SUM(D6:AQ6)</f>
        <v>7181</v>
      </c>
      <c r="AS6" s="143">
        <f>C6*3</f>
        <v>57</v>
      </c>
      <c r="AT6" s="143">
        <v>125</v>
      </c>
      <c r="AU6" s="34">
        <f>AR6-(AT6*AS6)</f>
        <v>56</v>
      </c>
      <c r="AV6" s="144" t="s">
        <v>43</v>
      </c>
      <c r="AW6" s="145">
        <f>AS6</f>
        <v>57</v>
      </c>
      <c r="AX6" s="35">
        <f>AR6/AS6</f>
        <v>125.98245614035088</v>
      </c>
    </row>
    <row r="7" spans="1:52" s="33" customFormat="1" ht="12" customHeight="1" x14ac:dyDescent="0.2">
      <c r="A7" s="66" t="s">
        <v>442</v>
      </c>
      <c r="B7" s="34" t="s">
        <v>199</v>
      </c>
      <c r="C7" s="34">
        <v>19</v>
      </c>
      <c r="D7" s="170">
        <v>349</v>
      </c>
      <c r="E7" s="170" t="s">
        <v>452</v>
      </c>
      <c r="F7" s="170">
        <v>395</v>
      </c>
      <c r="G7" s="170" t="s">
        <v>452</v>
      </c>
      <c r="H7" s="170">
        <v>399</v>
      </c>
      <c r="I7" s="170">
        <v>385</v>
      </c>
      <c r="J7" s="170" t="s">
        <v>452</v>
      </c>
      <c r="K7" s="170" t="s">
        <v>452</v>
      </c>
      <c r="L7" s="170">
        <v>372</v>
      </c>
      <c r="M7" s="170">
        <v>367</v>
      </c>
      <c r="N7" s="170" t="s">
        <v>452</v>
      </c>
      <c r="O7" s="170" t="s">
        <v>452</v>
      </c>
      <c r="P7" s="170">
        <v>396</v>
      </c>
      <c r="Q7" s="303">
        <v>364</v>
      </c>
      <c r="R7" s="301">
        <v>411</v>
      </c>
      <c r="S7" s="301" t="s">
        <v>452</v>
      </c>
      <c r="T7" s="301">
        <v>332</v>
      </c>
      <c r="U7" s="301" t="s">
        <v>452</v>
      </c>
      <c r="V7" s="301" t="s">
        <v>452</v>
      </c>
      <c r="W7" s="301">
        <v>412</v>
      </c>
      <c r="X7" s="301">
        <v>368</v>
      </c>
      <c r="Y7" s="301" t="s">
        <v>452</v>
      </c>
      <c r="Z7" s="301" t="s">
        <v>452</v>
      </c>
      <c r="AA7" s="301">
        <v>360</v>
      </c>
      <c r="AB7" s="301">
        <v>359</v>
      </c>
      <c r="AC7" s="301" t="s">
        <v>452</v>
      </c>
      <c r="AD7" s="396">
        <v>420</v>
      </c>
      <c r="AE7" s="303">
        <v>369</v>
      </c>
      <c r="AF7" s="396">
        <v>348</v>
      </c>
      <c r="AG7" s="396" t="s">
        <v>452</v>
      </c>
      <c r="AH7" s="396">
        <v>410</v>
      </c>
      <c r="AI7" s="396">
        <v>358</v>
      </c>
      <c r="AJ7" s="396" t="s">
        <v>452</v>
      </c>
      <c r="AK7" s="396"/>
      <c r="AL7" s="396"/>
      <c r="AM7" s="396"/>
      <c r="AN7" s="396"/>
      <c r="AO7" s="396"/>
      <c r="AP7" s="396"/>
      <c r="AQ7" s="34"/>
      <c r="AR7" s="34">
        <f>SUM(D7:AQ7)</f>
        <v>7174</v>
      </c>
      <c r="AS7" s="143">
        <f>C7*3</f>
        <v>57</v>
      </c>
      <c r="AT7" s="143">
        <v>125</v>
      </c>
      <c r="AU7" s="34">
        <f>AR7-(AT7*AS7)</f>
        <v>49</v>
      </c>
      <c r="AV7" s="144" t="s">
        <v>43</v>
      </c>
      <c r="AW7" s="145">
        <f>AS7</f>
        <v>57</v>
      </c>
      <c r="AX7" s="35">
        <f>AR7/AS7</f>
        <v>125.85964912280701</v>
      </c>
    </row>
    <row r="8" spans="1:52" s="33" customFormat="1" ht="12" customHeight="1" x14ac:dyDescent="0.2">
      <c r="A8" s="66" t="s">
        <v>376</v>
      </c>
      <c r="B8" s="34" t="s">
        <v>202</v>
      </c>
      <c r="C8" s="34">
        <v>19</v>
      </c>
      <c r="D8" s="170">
        <v>350</v>
      </c>
      <c r="E8" s="170" t="s">
        <v>452</v>
      </c>
      <c r="F8" s="170">
        <v>404</v>
      </c>
      <c r="G8" s="170">
        <v>381</v>
      </c>
      <c r="H8" s="170">
        <v>352</v>
      </c>
      <c r="I8" s="170" t="s">
        <v>452</v>
      </c>
      <c r="J8" s="170" t="s">
        <v>452</v>
      </c>
      <c r="K8" s="170">
        <v>436</v>
      </c>
      <c r="L8" s="170" t="s">
        <v>452</v>
      </c>
      <c r="M8" s="170">
        <v>367</v>
      </c>
      <c r="N8" s="170" t="s">
        <v>452</v>
      </c>
      <c r="O8" s="170" t="s">
        <v>452</v>
      </c>
      <c r="P8" s="170">
        <v>422</v>
      </c>
      <c r="Q8" s="303">
        <v>393</v>
      </c>
      <c r="R8" s="301">
        <v>418</v>
      </c>
      <c r="S8" s="301" t="s">
        <v>452</v>
      </c>
      <c r="T8" s="301" t="s">
        <v>452</v>
      </c>
      <c r="U8" s="301" t="s">
        <v>452</v>
      </c>
      <c r="V8" s="301">
        <v>378</v>
      </c>
      <c r="W8" s="301">
        <v>397</v>
      </c>
      <c r="X8" s="301" t="s">
        <v>452</v>
      </c>
      <c r="Y8" s="301">
        <v>352</v>
      </c>
      <c r="Z8" s="301" t="s">
        <v>452</v>
      </c>
      <c r="AA8" s="301">
        <v>322</v>
      </c>
      <c r="AB8" s="301">
        <v>392</v>
      </c>
      <c r="AC8" s="301" t="s">
        <v>452</v>
      </c>
      <c r="AD8" s="396">
        <v>389</v>
      </c>
      <c r="AE8" s="303">
        <v>386</v>
      </c>
      <c r="AF8" s="396">
        <v>359</v>
      </c>
      <c r="AG8" s="396">
        <v>336</v>
      </c>
      <c r="AH8" s="396">
        <v>319</v>
      </c>
      <c r="AI8" s="396" t="s">
        <v>452</v>
      </c>
      <c r="AJ8" s="396" t="s">
        <v>452</v>
      </c>
      <c r="AK8" s="396"/>
      <c r="AL8" s="396"/>
      <c r="AM8" s="396"/>
      <c r="AN8" s="396"/>
      <c r="AO8" s="396"/>
      <c r="AP8" s="396"/>
      <c r="AQ8" s="34"/>
      <c r="AR8" s="34">
        <f>SUM(D8:AQ8)</f>
        <v>7153</v>
      </c>
      <c r="AS8" s="143">
        <f>C8*3</f>
        <v>57</v>
      </c>
      <c r="AT8" s="143">
        <v>125</v>
      </c>
      <c r="AU8" s="34">
        <f>AR8-(AT8*AS8)</f>
        <v>28</v>
      </c>
      <c r="AV8" s="144" t="s">
        <v>43</v>
      </c>
      <c r="AW8" s="145">
        <f>AS8</f>
        <v>57</v>
      </c>
      <c r="AX8" s="35">
        <f>AR8/AS8</f>
        <v>125.49122807017544</v>
      </c>
    </row>
    <row r="9" spans="1:52" s="33" customFormat="1" ht="12" customHeight="1" x14ac:dyDescent="0.2">
      <c r="A9" s="66" t="s">
        <v>430</v>
      </c>
      <c r="B9" s="34" t="s">
        <v>206</v>
      </c>
      <c r="C9" s="34">
        <v>19</v>
      </c>
      <c r="D9" s="170">
        <v>358</v>
      </c>
      <c r="E9" s="170">
        <v>359</v>
      </c>
      <c r="F9" s="170">
        <v>391</v>
      </c>
      <c r="G9" s="170" t="s">
        <v>452</v>
      </c>
      <c r="H9" s="170" t="s">
        <v>452</v>
      </c>
      <c r="I9" s="170">
        <v>380</v>
      </c>
      <c r="J9" s="170" t="s">
        <v>452</v>
      </c>
      <c r="K9" s="170" t="s">
        <v>452</v>
      </c>
      <c r="L9" s="170">
        <v>362</v>
      </c>
      <c r="M9" s="170">
        <v>379</v>
      </c>
      <c r="N9" s="170">
        <v>337</v>
      </c>
      <c r="O9" s="170" t="s">
        <v>452</v>
      </c>
      <c r="P9" s="170" t="s">
        <v>452</v>
      </c>
      <c r="Q9" s="303">
        <v>426</v>
      </c>
      <c r="R9" s="301" t="s">
        <v>452</v>
      </c>
      <c r="S9" s="301" t="s">
        <v>452</v>
      </c>
      <c r="T9" s="301">
        <v>436</v>
      </c>
      <c r="U9" s="301">
        <v>358</v>
      </c>
      <c r="V9" s="301" t="s">
        <v>452</v>
      </c>
      <c r="W9" s="301">
        <v>435</v>
      </c>
      <c r="X9" s="301">
        <v>346</v>
      </c>
      <c r="Y9" s="301" t="s">
        <v>452</v>
      </c>
      <c r="Z9" s="301" t="s">
        <v>452</v>
      </c>
      <c r="AA9" s="301" t="s">
        <v>452</v>
      </c>
      <c r="AB9" s="301">
        <v>334</v>
      </c>
      <c r="AC9" s="301">
        <v>396</v>
      </c>
      <c r="AD9" s="396">
        <v>345</v>
      </c>
      <c r="AE9" s="396">
        <v>376</v>
      </c>
      <c r="AF9" s="396">
        <v>365</v>
      </c>
      <c r="AG9" s="303">
        <v>358</v>
      </c>
      <c r="AH9" s="396" t="s">
        <v>452</v>
      </c>
      <c r="AI9" s="396">
        <v>346</v>
      </c>
      <c r="AJ9" s="396" t="s">
        <v>452</v>
      </c>
      <c r="AK9" s="396"/>
      <c r="AL9" s="396"/>
      <c r="AM9" s="396"/>
      <c r="AN9" s="396"/>
      <c r="AO9" s="396"/>
      <c r="AP9" s="396"/>
      <c r="AQ9" s="34"/>
      <c r="AR9" s="34">
        <f>SUM(D9:AQ9)</f>
        <v>7087</v>
      </c>
      <c r="AS9" s="143">
        <f>C9*3</f>
        <v>57</v>
      </c>
      <c r="AT9" s="143">
        <v>124</v>
      </c>
      <c r="AU9" s="34">
        <f>AR9-(AT9*AS9)</f>
        <v>19</v>
      </c>
      <c r="AV9" s="144" t="s">
        <v>43</v>
      </c>
      <c r="AW9" s="145">
        <f>AS9</f>
        <v>57</v>
      </c>
      <c r="AX9" s="35">
        <f>AR9/AS9</f>
        <v>124.33333333333333</v>
      </c>
    </row>
    <row r="10" spans="1:52" s="33" customFormat="1" ht="12" customHeight="1" x14ac:dyDescent="0.2">
      <c r="A10" s="67" t="s">
        <v>385</v>
      </c>
      <c r="B10" s="34" t="s">
        <v>209</v>
      </c>
      <c r="C10" s="34">
        <v>19</v>
      </c>
      <c r="D10" s="170">
        <v>458</v>
      </c>
      <c r="E10" s="170" t="s">
        <v>452</v>
      </c>
      <c r="F10" s="170">
        <v>387</v>
      </c>
      <c r="G10" s="170" t="s">
        <v>452</v>
      </c>
      <c r="H10" s="170" t="s">
        <v>452</v>
      </c>
      <c r="I10" s="170">
        <v>382</v>
      </c>
      <c r="J10" s="170">
        <v>359</v>
      </c>
      <c r="K10" s="170" t="s">
        <v>452</v>
      </c>
      <c r="L10" s="170">
        <v>396</v>
      </c>
      <c r="M10" s="170" t="s">
        <v>452</v>
      </c>
      <c r="N10" s="170">
        <v>348</v>
      </c>
      <c r="O10" s="170" t="s">
        <v>452</v>
      </c>
      <c r="P10" s="170" t="s">
        <v>452</v>
      </c>
      <c r="Q10" s="303">
        <v>395</v>
      </c>
      <c r="R10" s="301">
        <v>356</v>
      </c>
      <c r="S10" s="301" t="s">
        <v>452</v>
      </c>
      <c r="T10" s="301">
        <v>356</v>
      </c>
      <c r="U10" s="301">
        <v>331</v>
      </c>
      <c r="V10" s="301" t="s">
        <v>452</v>
      </c>
      <c r="W10" s="301" t="s">
        <v>452</v>
      </c>
      <c r="X10" s="301">
        <v>381</v>
      </c>
      <c r="Y10" s="301" t="s">
        <v>452</v>
      </c>
      <c r="Z10" s="301">
        <v>421</v>
      </c>
      <c r="AA10" s="301" t="s">
        <v>452</v>
      </c>
      <c r="AB10" s="301">
        <v>334</v>
      </c>
      <c r="AC10" s="301">
        <v>327</v>
      </c>
      <c r="AD10" s="396">
        <v>376</v>
      </c>
      <c r="AE10" s="303">
        <v>422</v>
      </c>
      <c r="AF10" s="396">
        <v>361</v>
      </c>
      <c r="AG10" s="396" t="s">
        <v>452</v>
      </c>
      <c r="AH10" s="396" t="s">
        <v>452</v>
      </c>
      <c r="AI10" s="396">
        <v>365</v>
      </c>
      <c r="AJ10" s="396">
        <v>330</v>
      </c>
      <c r="AK10" s="396"/>
      <c r="AL10" s="396"/>
      <c r="AM10" s="396"/>
      <c r="AN10" s="396"/>
      <c r="AO10" s="396"/>
      <c r="AP10" s="396"/>
      <c r="AQ10" s="34"/>
      <c r="AR10" s="34">
        <f>SUM(D10:AQ10)</f>
        <v>7085</v>
      </c>
      <c r="AS10" s="143">
        <f>C10*3</f>
        <v>57</v>
      </c>
      <c r="AT10" s="143">
        <v>124</v>
      </c>
      <c r="AU10" s="34">
        <f>AR10-(AT10*AS10)</f>
        <v>17</v>
      </c>
      <c r="AV10" s="144" t="s">
        <v>43</v>
      </c>
      <c r="AW10" s="145">
        <f>AS10</f>
        <v>57</v>
      </c>
      <c r="AX10" s="35">
        <f>AR10/AS10</f>
        <v>124.29824561403508</v>
      </c>
    </row>
    <row r="11" spans="1:52" s="33" customFormat="1" ht="12" customHeight="1" x14ac:dyDescent="0.2">
      <c r="A11" s="66" t="s">
        <v>432</v>
      </c>
      <c r="B11" s="34" t="s">
        <v>206</v>
      </c>
      <c r="C11" s="34">
        <v>19</v>
      </c>
      <c r="D11" s="170">
        <v>392</v>
      </c>
      <c r="E11" s="170">
        <v>364</v>
      </c>
      <c r="F11" s="170">
        <v>404</v>
      </c>
      <c r="G11" s="170" t="s">
        <v>452</v>
      </c>
      <c r="H11" s="170" t="s">
        <v>452</v>
      </c>
      <c r="I11" s="170">
        <v>373</v>
      </c>
      <c r="J11" s="170" t="s">
        <v>452</v>
      </c>
      <c r="K11" s="170" t="s">
        <v>452</v>
      </c>
      <c r="L11" s="170">
        <v>363</v>
      </c>
      <c r="M11" s="170">
        <v>341</v>
      </c>
      <c r="N11" s="170">
        <v>370</v>
      </c>
      <c r="O11" s="170" t="s">
        <v>452</v>
      </c>
      <c r="P11" s="170" t="s">
        <v>452</v>
      </c>
      <c r="Q11" s="303">
        <v>378</v>
      </c>
      <c r="R11" s="301" t="s">
        <v>452</v>
      </c>
      <c r="S11" s="301" t="s">
        <v>452</v>
      </c>
      <c r="T11" s="301">
        <v>373</v>
      </c>
      <c r="U11" s="301">
        <v>369</v>
      </c>
      <c r="V11" s="301" t="s">
        <v>452</v>
      </c>
      <c r="W11" s="301">
        <v>398</v>
      </c>
      <c r="X11" s="301">
        <v>403</v>
      </c>
      <c r="Y11" s="301" t="s">
        <v>452</v>
      </c>
      <c r="Z11" s="301" t="s">
        <v>452</v>
      </c>
      <c r="AA11" s="301" t="s">
        <v>452</v>
      </c>
      <c r="AB11" s="301">
        <v>369</v>
      </c>
      <c r="AC11" s="301">
        <v>348</v>
      </c>
      <c r="AD11" s="396">
        <v>357</v>
      </c>
      <c r="AE11" s="396">
        <v>340</v>
      </c>
      <c r="AF11" s="396">
        <v>380</v>
      </c>
      <c r="AG11" s="303">
        <v>363</v>
      </c>
      <c r="AH11" s="396" t="s">
        <v>452</v>
      </c>
      <c r="AI11" s="396">
        <v>375</v>
      </c>
      <c r="AJ11" s="396" t="s">
        <v>452</v>
      </c>
      <c r="AK11" s="396"/>
      <c r="AL11" s="396"/>
      <c r="AM11" s="396"/>
      <c r="AN11" s="396"/>
      <c r="AO11" s="396"/>
      <c r="AP11" s="396"/>
      <c r="AQ11" s="34"/>
      <c r="AR11" s="34">
        <f>SUM(D11:AQ11)</f>
        <v>7060</v>
      </c>
      <c r="AS11" s="143">
        <f>C11*3</f>
        <v>57</v>
      </c>
      <c r="AT11" s="143">
        <v>123</v>
      </c>
      <c r="AU11" s="34">
        <f>AR11-(AT11*AS11)</f>
        <v>49</v>
      </c>
      <c r="AV11" s="144" t="s">
        <v>43</v>
      </c>
      <c r="AW11" s="145">
        <f>AS11</f>
        <v>57</v>
      </c>
      <c r="AX11" s="35">
        <f>AR11/AS11</f>
        <v>123.85964912280701</v>
      </c>
    </row>
    <row r="12" spans="1:52" s="33" customFormat="1" ht="12" customHeight="1" x14ac:dyDescent="0.2">
      <c r="A12" s="67" t="s">
        <v>420</v>
      </c>
      <c r="B12" s="34" t="s">
        <v>203</v>
      </c>
      <c r="C12" s="34">
        <v>19</v>
      </c>
      <c r="D12" s="170">
        <v>360</v>
      </c>
      <c r="E12" s="170" t="s">
        <v>452</v>
      </c>
      <c r="F12" s="170">
        <v>360</v>
      </c>
      <c r="G12" s="170" t="s">
        <v>452</v>
      </c>
      <c r="H12" s="170">
        <v>406</v>
      </c>
      <c r="I12" s="170" t="s">
        <v>452</v>
      </c>
      <c r="J12" s="170">
        <v>375</v>
      </c>
      <c r="K12" s="170">
        <v>374</v>
      </c>
      <c r="L12" s="170" t="s">
        <v>452</v>
      </c>
      <c r="M12" s="170" t="s">
        <v>452</v>
      </c>
      <c r="N12" s="170" t="s">
        <v>452</v>
      </c>
      <c r="O12" s="170">
        <v>337</v>
      </c>
      <c r="P12" s="170">
        <v>337</v>
      </c>
      <c r="Q12" s="303">
        <v>365</v>
      </c>
      <c r="R12" s="301">
        <v>369</v>
      </c>
      <c r="S12" s="301" t="s">
        <v>452</v>
      </c>
      <c r="T12" s="301">
        <v>368</v>
      </c>
      <c r="U12" s="301" t="s">
        <v>452</v>
      </c>
      <c r="V12" s="301">
        <v>444</v>
      </c>
      <c r="W12" s="301" t="s">
        <v>452</v>
      </c>
      <c r="X12" s="301" t="s">
        <v>452</v>
      </c>
      <c r="Y12" s="301">
        <v>416</v>
      </c>
      <c r="Z12" s="301">
        <v>339</v>
      </c>
      <c r="AA12" s="301">
        <v>367</v>
      </c>
      <c r="AB12" s="301" t="s">
        <v>452</v>
      </c>
      <c r="AC12" s="301" t="s">
        <v>452</v>
      </c>
      <c r="AD12" s="396">
        <v>399</v>
      </c>
      <c r="AE12" s="303">
        <v>347</v>
      </c>
      <c r="AF12" s="396">
        <v>350</v>
      </c>
      <c r="AG12" s="396" t="s">
        <v>452</v>
      </c>
      <c r="AH12" s="396">
        <v>328</v>
      </c>
      <c r="AI12" s="396" t="s">
        <v>452</v>
      </c>
      <c r="AJ12" s="396">
        <v>387</v>
      </c>
      <c r="AK12" s="396"/>
      <c r="AL12" s="396"/>
      <c r="AM12" s="396"/>
      <c r="AN12" s="396"/>
      <c r="AO12" s="396"/>
      <c r="AP12" s="396"/>
      <c r="AQ12" s="34"/>
      <c r="AR12" s="34">
        <f>SUM(D12:AQ12)</f>
        <v>7028</v>
      </c>
      <c r="AS12" s="143">
        <f>C12*3</f>
        <v>57</v>
      </c>
      <c r="AT12" s="143">
        <v>123</v>
      </c>
      <c r="AU12" s="34">
        <f>AR12-(AT12*AS12)</f>
        <v>17</v>
      </c>
      <c r="AV12" s="144" t="s">
        <v>43</v>
      </c>
      <c r="AW12" s="145">
        <f>AS12</f>
        <v>57</v>
      </c>
      <c r="AX12" s="35">
        <f>AR12/AS12</f>
        <v>123.29824561403508</v>
      </c>
    </row>
    <row r="13" spans="1:52" s="33" customFormat="1" ht="12" customHeight="1" x14ac:dyDescent="0.2">
      <c r="A13" s="67" t="s">
        <v>396</v>
      </c>
      <c r="B13" s="34" t="s">
        <v>201</v>
      </c>
      <c r="C13" s="34">
        <v>18</v>
      </c>
      <c r="D13" s="170">
        <v>399</v>
      </c>
      <c r="E13" s="170">
        <v>373</v>
      </c>
      <c r="F13" s="170" t="s">
        <v>452</v>
      </c>
      <c r="G13" s="170">
        <v>396</v>
      </c>
      <c r="H13" s="170" t="s">
        <v>452</v>
      </c>
      <c r="I13" s="170">
        <v>357</v>
      </c>
      <c r="J13" s="170" t="s">
        <v>452</v>
      </c>
      <c r="K13" s="170">
        <v>420</v>
      </c>
      <c r="L13" s="170">
        <v>402</v>
      </c>
      <c r="M13" s="170" t="s">
        <v>452</v>
      </c>
      <c r="N13" s="170" t="s">
        <v>452</v>
      </c>
      <c r="O13" s="170">
        <v>378</v>
      </c>
      <c r="P13" s="170" t="s">
        <v>452</v>
      </c>
      <c r="Q13" s="303">
        <v>375</v>
      </c>
      <c r="R13" s="301" t="s">
        <v>452</v>
      </c>
      <c r="S13" s="301">
        <v>345</v>
      </c>
      <c r="T13" s="301" t="s">
        <v>452</v>
      </c>
      <c r="U13" s="301">
        <v>375</v>
      </c>
      <c r="V13" s="301" t="s">
        <v>452</v>
      </c>
      <c r="W13" s="301">
        <v>350</v>
      </c>
      <c r="X13" s="301" t="s">
        <v>452</v>
      </c>
      <c r="Y13" s="301" t="s">
        <v>452</v>
      </c>
      <c r="Z13" s="301">
        <v>378</v>
      </c>
      <c r="AA13" s="301">
        <v>349</v>
      </c>
      <c r="AB13" s="301" t="s">
        <v>452</v>
      </c>
      <c r="AC13" s="301" t="s">
        <v>452</v>
      </c>
      <c r="AD13" s="396">
        <v>352</v>
      </c>
      <c r="AE13" s="396">
        <v>388</v>
      </c>
      <c r="AF13" s="303">
        <v>331</v>
      </c>
      <c r="AG13" s="396">
        <v>353</v>
      </c>
      <c r="AH13" s="396" t="s">
        <v>452</v>
      </c>
      <c r="AI13" s="396">
        <v>321</v>
      </c>
      <c r="AJ13" s="396" t="s">
        <v>452</v>
      </c>
      <c r="AK13" s="396"/>
      <c r="AL13" s="396"/>
      <c r="AM13" s="396"/>
      <c r="AN13" s="396"/>
      <c r="AO13" s="396"/>
      <c r="AP13" s="396"/>
      <c r="AQ13" s="34"/>
      <c r="AR13" s="34">
        <f>SUM(D13:AQ13)</f>
        <v>6642</v>
      </c>
      <c r="AS13" s="143">
        <f>C13*3</f>
        <v>54</v>
      </c>
      <c r="AT13" s="143">
        <v>123</v>
      </c>
      <c r="AU13" s="34">
        <f>AR13-(AT13*AS13)</f>
        <v>0</v>
      </c>
      <c r="AV13" s="144" t="s">
        <v>43</v>
      </c>
      <c r="AW13" s="145">
        <f>AS13</f>
        <v>54</v>
      </c>
      <c r="AX13" s="35">
        <f>AR13/AS13</f>
        <v>123</v>
      </c>
    </row>
    <row r="14" spans="1:52" s="33" customFormat="1" ht="12" customHeight="1" x14ac:dyDescent="0.2">
      <c r="A14" s="66" t="s">
        <v>398</v>
      </c>
      <c r="B14" s="34" t="s">
        <v>201</v>
      </c>
      <c r="C14" s="34">
        <v>18</v>
      </c>
      <c r="D14" s="170">
        <v>360</v>
      </c>
      <c r="E14" s="170">
        <v>376</v>
      </c>
      <c r="F14" s="170" t="s">
        <v>452</v>
      </c>
      <c r="G14" s="170">
        <v>356</v>
      </c>
      <c r="H14" s="170" t="s">
        <v>452</v>
      </c>
      <c r="I14" s="170">
        <v>472</v>
      </c>
      <c r="J14" s="170" t="s">
        <v>452</v>
      </c>
      <c r="K14" s="170">
        <v>395</v>
      </c>
      <c r="L14" s="170">
        <v>335</v>
      </c>
      <c r="M14" s="170" t="s">
        <v>452</v>
      </c>
      <c r="N14" s="170" t="s">
        <v>452</v>
      </c>
      <c r="O14" s="170">
        <v>359</v>
      </c>
      <c r="P14" s="170" t="s">
        <v>452</v>
      </c>
      <c r="Q14" s="303">
        <v>344</v>
      </c>
      <c r="R14" s="301" t="s">
        <v>452</v>
      </c>
      <c r="S14" s="301">
        <v>351</v>
      </c>
      <c r="T14" s="301" t="s">
        <v>452</v>
      </c>
      <c r="U14" s="301">
        <v>385</v>
      </c>
      <c r="V14" s="301" t="s">
        <v>452</v>
      </c>
      <c r="W14" s="301">
        <v>371</v>
      </c>
      <c r="X14" s="301" t="s">
        <v>452</v>
      </c>
      <c r="Y14" s="301" t="s">
        <v>452</v>
      </c>
      <c r="Z14" s="301">
        <v>352</v>
      </c>
      <c r="AA14" s="301">
        <v>357</v>
      </c>
      <c r="AB14" s="301" t="s">
        <v>452</v>
      </c>
      <c r="AC14" s="301">
        <v>316</v>
      </c>
      <c r="AD14" s="396" t="s">
        <v>452</v>
      </c>
      <c r="AE14" s="396">
        <v>389</v>
      </c>
      <c r="AF14" s="303">
        <v>364</v>
      </c>
      <c r="AG14" s="396">
        <v>362</v>
      </c>
      <c r="AH14" s="396" t="s">
        <v>452</v>
      </c>
      <c r="AI14" s="396">
        <v>374</v>
      </c>
      <c r="AJ14" s="396" t="s">
        <v>452</v>
      </c>
      <c r="AK14" s="396"/>
      <c r="AL14" s="396"/>
      <c r="AM14" s="396"/>
      <c r="AN14" s="396"/>
      <c r="AO14" s="396"/>
      <c r="AP14" s="396"/>
      <c r="AQ14" s="34"/>
      <c r="AR14" s="34">
        <f>SUM(D14:AQ14)</f>
        <v>6618</v>
      </c>
      <c r="AS14" s="143">
        <f>C14*3</f>
        <v>54</v>
      </c>
      <c r="AT14" s="143">
        <v>122</v>
      </c>
      <c r="AU14" s="34">
        <f>AR14-(AT14*AS14)</f>
        <v>30</v>
      </c>
      <c r="AV14" s="144" t="s">
        <v>43</v>
      </c>
      <c r="AW14" s="145">
        <f>AS14</f>
        <v>54</v>
      </c>
      <c r="AX14" s="35">
        <f>AR14/AS14</f>
        <v>122.55555555555556</v>
      </c>
    </row>
    <row r="15" spans="1:52" s="33" customFormat="1" ht="12" customHeight="1" x14ac:dyDescent="0.2">
      <c r="A15" s="66" t="s">
        <v>438</v>
      </c>
      <c r="B15" s="34" t="s">
        <v>199</v>
      </c>
      <c r="C15" s="34">
        <v>16</v>
      </c>
      <c r="D15" s="170">
        <v>357</v>
      </c>
      <c r="E15" s="170" t="s">
        <v>452</v>
      </c>
      <c r="F15" s="170">
        <v>438</v>
      </c>
      <c r="G15" s="170" t="s">
        <v>452</v>
      </c>
      <c r="H15" s="170">
        <v>418</v>
      </c>
      <c r="I15" s="170">
        <v>340</v>
      </c>
      <c r="J15" s="170" t="s">
        <v>452</v>
      </c>
      <c r="K15" s="170" t="s">
        <v>452</v>
      </c>
      <c r="L15" s="170">
        <v>351</v>
      </c>
      <c r="M15" s="170" t="s">
        <v>452</v>
      </c>
      <c r="N15" s="170" t="s">
        <v>452</v>
      </c>
      <c r="O15" s="170" t="s">
        <v>452</v>
      </c>
      <c r="P15" s="170">
        <v>381</v>
      </c>
      <c r="Q15" s="303" t="s">
        <v>452</v>
      </c>
      <c r="R15" s="301">
        <v>379</v>
      </c>
      <c r="S15" s="301" t="s">
        <v>452</v>
      </c>
      <c r="T15" s="301">
        <v>385</v>
      </c>
      <c r="U15" s="301" t="s">
        <v>452</v>
      </c>
      <c r="V15" s="301" t="s">
        <v>452</v>
      </c>
      <c r="W15" s="301">
        <v>337</v>
      </c>
      <c r="X15" s="301">
        <v>359</v>
      </c>
      <c r="Y15" s="301" t="s">
        <v>452</v>
      </c>
      <c r="Z15" s="301" t="s">
        <v>452</v>
      </c>
      <c r="AA15" s="301">
        <v>333</v>
      </c>
      <c r="AB15" s="301">
        <v>329</v>
      </c>
      <c r="AC15" s="301" t="s">
        <v>452</v>
      </c>
      <c r="AD15" s="396">
        <v>379</v>
      </c>
      <c r="AE15" s="303">
        <v>373</v>
      </c>
      <c r="AF15" s="396">
        <v>330</v>
      </c>
      <c r="AG15" s="396" t="s">
        <v>452</v>
      </c>
      <c r="AH15" s="396" t="s">
        <v>452</v>
      </c>
      <c r="AI15" s="396">
        <v>391</v>
      </c>
      <c r="AJ15" s="396" t="s">
        <v>452</v>
      </c>
      <c r="AK15" s="396"/>
      <c r="AL15" s="396"/>
      <c r="AM15" s="396"/>
      <c r="AN15" s="396"/>
      <c r="AO15" s="396"/>
      <c r="AP15" s="396"/>
      <c r="AQ15" s="34"/>
      <c r="AR15" s="34">
        <f>SUM(D15:AQ15)</f>
        <v>5880</v>
      </c>
      <c r="AS15" s="143">
        <f>C15*3</f>
        <v>48</v>
      </c>
      <c r="AT15" s="143">
        <v>122</v>
      </c>
      <c r="AU15" s="34">
        <f>AR15-(AT15*AS15)</f>
        <v>24</v>
      </c>
      <c r="AV15" s="144" t="s">
        <v>43</v>
      </c>
      <c r="AW15" s="145">
        <f>AS15</f>
        <v>48</v>
      </c>
      <c r="AX15" s="35">
        <f>AR15/AS15</f>
        <v>122.5</v>
      </c>
    </row>
    <row r="16" spans="1:52" s="33" customFormat="1" ht="12" customHeight="1" x14ac:dyDescent="0.2">
      <c r="A16" s="66" t="s">
        <v>384</v>
      </c>
      <c r="B16" s="34" t="s">
        <v>230</v>
      </c>
      <c r="C16" s="34">
        <v>18</v>
      </c>
      <c r="D16" s="170" t="s">
        <v>452</v>
      </c>
      <c r="E16" s="170">
        <v>360</v>
      </c>
      <c r="F16" s="170" t="s">
        <v>452</v>
      </c>
      <c r="G16" s="170">
        <v>346</v>
      </c>
      <c r="H16" s="170">
        <v>396</v>
      </c>
      <c r="I16" s="170" t="s">
        <v>452</v>
      </c>
      <c r="J16" s="170">
        <v>425</v>
      </c>
      <c r="K16" s="170" t="s">
        <v>452</v>
      </c>
      <c r="L16" s="170" t="s">
        <v>452</v>
      </c>
      <c r="M16" s="170" t="s">
        <v>452</v>
      </c>
      <c r="N16" s="170">
        <v>334</v>
      </c>
      <c r="O16" s="170" t="s">
        <v>452</v>
      </c>
      <c r="P16" s="170">
        <v>388</v>
      </c>
      <c r="Q16" s="301">
        <v>409</v>
      </c>
      <c r="R16" s="303">
        <v>394</v>
      </c>
      <c r="S16" s="301">
        <v>354</v>
      </c>
      <c r="T16" s="301" t="s">
        <v>452</v>
      </c>
      <c r="U16" s="301" t="s">
        <v>452</v>
      </c>
      <c r="V16" s="301">
        <v>352</v>
      </c>
      <c r="W16" s="301" t="s">
        <v>452</v>
      </c>
      <c r="X16" s="301">
        <v>335</v>
      </c>
      <c r="Y16" s="301">
        <v>354</v>
      </c>
      <c r="Z16" s="301" t="s">
        <v>452</v>
      </c>
      <c r="AA16" s="301" t="s">
        <v>452</v>
      </c>
      <c r="AB16" s="301">
        <v>323</v>
      </c>
      <c r="AC16" s="301" t="s">
        <v>452</v>
      </c>
      <c r="AD16" s="303">
        <v>351</v>
      </c>
      <c r="AE16" s="396">
        <v>387</v>
      </c>
      <c r="AF16" s="396" t="s">
        <v>452</v>
      </c>
      <c r="AG16" s="396">
        <v>345</v>
      </c>
      <c r="AH16" s="396">
        <v>350</v>
      </c>
      <c r="AI16" s="396" t="s">
        <v>452</v>
      </c>
      <c r="AJ16" s="396">
        <v>378</v>
      </c>
      <c r="AK16" s="396"/>
      <c r="AL16" s="396"/>
      <c r="AM16" s="396"/>
      <c r="AN16" s="396"/>
      <c r="AO16" s="396"/>
      <c r="AP16" s="396"/>
      <c r="AQ16" s="34"/>
      <c r="AR16" s="34">
        <f>SUM(D16:AQ16)</f>
        <v>6581</v>
      </c>
      <c r="AS16" s="143">
        <f>C16*3</f>
        <v>54</v>
      </c>
      <c r="AT16" s="143">
        <v>121</v>
      </c>
      <c r="AU16" s="34">
        <f>AR16-(AT16*AS16)</f>
        <v>47</v>
      </c>
      <c r="AV16" s="144" t="s">
        <v>43</v>
      </c>
      <c r="AW16" s="145">
        <f>AS16</f>
        <v>54</v>
      </c>
      <c r="AX16" s="35">
        <f>AR16/AS16</f>
        <v>121.87037037037037</v>
      </c>
    </row>
    <row r="17" spans="1:50" s="33" customFormat="1" ht="12" customHeight="1" x14ac:dyDescent="0.2">
      <c r="A17" s="66" t="s">
        <v>431</v>
      </c>
      <c r="B17" s="34" t="s">
        <v>206</v>
      </c>
      <c r="C17" s="34">
        <v>19</v>
      </c>
      <c r="D17" s="170">
        <v>336</v>
      </c>
      <c r="E17" s="170">
        <v>328</v>
      </c>
      <c r="F17" s="170">
        <v>336</v>
      </c>
      <c r="G17" s="170" t="s">
        <v>452</v>
      </c>
      <c r="H17" s="170" t="s">
        <v>452</v>
      </c>
      <c r="I17" s="170">
        <v>424</v>
      </c>
      <c r="J17" s="170" t="s">
        <v>452</v>
      </c>
      <c r="K17" s="170" t="s">
        <v>452</v>
      </c>
      <c r="L17" s="170">
        <v>331</v>
      </c>
      <c r="M17" s="170">
        <v>409</v>
      </c>
      <c r="N17" s="170">
        <v>340</v>
      </c>
      <c r="O17" s="170" t="s">
        <v>452</v>
      </c>
      <c r="P17" s="170" t="s">
        <v>452</v>
      </c>
      <c r="Q17" s="303">
        <v>350</v>
      </c>
      <c r="R17" s="301" t="s">
        <v>452</v>
      </c>
      <c r="S17" s="301" t="s">
        <v>452</v>
      </c>
      <c r="T17" s="301">
        <v>350</v>
      </c>
      <c r="U17" s="301">
        <v>382</v>
      </c>
      <c r="V17" s="301" t="s">
        <v>452</v>
      </c>
      <c r="W17" s="301">
        <v>411</v>
      </c>
      <c r="X17" s="301">
        <v>373</v>
      </c>
      <c r="Y17" s="301" t="s">
        <v>452</v>
      </c>
      <c r="Z17" s="301" t="s">
        <v>452</v>
      </c>
      <c r="AA17" s="301" t="s">
        <v>452</v>
      </c>
      <c r="AB17" s="301">
        <v>377</v>
      </c>
      <c r="AC17" s="301">
        <v>378</v>
      </c>
      <c r="AD17" s="396">
        <v>393</v>
      </c>
      <c r="AE17" s="396">
        <v>363</v>
      </c>
      <c r="AF17" s="396">
        <v>335</v>
      </c>
      <c r="AG17" s="303">
        <v>382</v>
      </c>
      <c r="AH17" s="396" t="s">
        <v>452</v>
      </c>
      <c r="AI17" s="396">
        <v>340</v>
      </c>
      <c r="AJ17" s="396" t="s">
        <v>452</v>
      </c>
      <c r="AK17" s="396"/>
      <c r="AL17" s="396"/>
      <c r="AM17" s="396"/>
      <c r="AN17" s="396"/>
      <c r="AO17" s="396"/>
      <c r="AP17" s="396"/>
      <c r="AQ17" s="34"/>
      <c r="AR17" s="34">
        <f>SUM(D17:AQ17)</f>
        <v>6938</v>
      </c>
      <c r="AS17" s="143">
        <f>C17*3</f>
        <v>57</v>
      </c>
      <c r="AT17" s="143">
        <v>121</v>
      </c>
      <c r="AU17" s="34">
        <f>AR17-(AT17*AS17)</f>
        <v>41</v>
      </c>
      <c r="AV17" s="144" t="s">
        <v>43</v>
      </c>
      <c r="AW17" s="145">
        <f>AS17</f>
        <v>57</v>
      </c>
      <c r="AX17" s="35">
        <f>AR17/AS17</f>
        <v>121.71929824561404</v>
      </c>
    </row>
    <row r="18" spans="1:50" s="33" customFormat="1" ht="12" customHeight="1" x14ac:dyDescent="0.2">
      <c r="A18" s="66" t="s">
        <v>448</v>
      </c>
      <c r="B18" s="34" t="s">
        <v>230</v>
      </c>
      <c r="C18" s="34">
        <v>17</v>
      </c>
      <c r="D18" s="170" t="s">
        <v>452</v>
      </c>
      <c r="E18" s="170">
        <v>423</v>
      </c>
      <c r="F18" s="170" t="s">
        <v>452</v>
      </c>
      <c r="G18" s="170">
        <v>338</v>
      </c>
      <c r="H18" s="170" t="s">
        <v>452</v>
      </c>
      <c r="I18" s="170" t="s">
        <v>452</v>
      </c>
      <c r="J18" s="170">
        <v>323</v>
      </c>
      <c r="K18" s="170" t="s">
        <v>452</v>
      </c>
      <c r="L18" s="170" t="s">
        <v>452</v>
      </c>
      <c r="M18" s="170" t="s">
        <v>452</v>
      </c>
      <c r="N18" s="170">
        <v>366</v>
      </c>
      <c r="O18" s="170" t="s">
        <v>452</v>
      </c>
      <c r="P18" s="170">
        <v>404</v>
      </c>
      <c r="Q18" s="301">
        <v>372</v>
      </c>
      <c r="R18" s="303">
        <v>415</v>
      </c>
      <c r="S18" s="301">
        <v>369</v>
      </c>
      <c r="T18" s="301" t="s">
        <v>452</v>
      </c>
      <c r="U18" s="301" t="s">
        <v>452</v>
      </c>
      <c r="V18" s="301">
        <v>362</v>
      </c>
      <c r="W18" s="301" t="s">
        <v>452</v>
      </c>
      <c r="X18" s="301">
        <v>331</v>
      </c>
      <c r="Y18" s="301">
        <v>371</v>
      </c>
      <c r="Z18" s="301">
        <v>310</v>
      </c>
      <c r="AA18" s="301" t="s">
        <v>452</v>
      </c>
      <c r="AB18" s="301">
        <v>342</v>
      </c>
      <c r="AC18" s="301" t="s">
        <v>452</v>
      </c>
      <c r="AD18" s="303">
        <v>340</v>
      </c>
      <c r="AE18" s="396">
        <v>355</v>
      </c>
      <c r="AF18" s="396" t="s">
        <v>452</v>
      </c>
      <c r="AG18" s="396" t="s">
        <v>452</v>
      </c>
      <c r="AH18" s="396">
        <v>388</v>
      </c>
      <c r="AI18" s="396" t="s">
        <v>452</v>
      </c>
      <c r="AJ18" s="396">
        <v>388</v>
      </c>
      <c r="AK18" s="396"/>
      <c r="AL18" s="396"/>
      <c r="AM18" s="396"/>
      <c r="AN18" s="396"/>
      <c r="AO18" s="396"/>
      <c r="AP18" s="396"/>
      <c r="AQ18" s="34"/>
      <c r="AR18" s="34">
        <f>SUM(D18:AQ18)</f>
        <v>6197</v>
      </c>
      <c r="AS18" s="143">
        <f>C18*3</f>
        <v>51</v>
      </c>
      <c r="AT18" s="143">
        <v>121</v>
      </c>
      <c r="AU18" s="34">
        <f>AR18-(AT18*AS18)</f>
        <v>26</v>
      </c>
      <c r="AV18" s="144" t="s">
        <v>43</v>
      </c>
      <c r="AW18" s="145">
        <f>AS18</f>
        <v>51</v>
      </c>
      <c r="AX18" s="35">
        <f>AR18/AS18</f>
        <v>121.50980392156863</v>
      </c>
    </row>
    <row r="19" spans="1:50" s="33" customFormat="1" ht="12" customHeight="1" x14ac:dyDescent="0.2">
      <c r="A19" s="66" t="s">
        <v>421</v>
      </c>
      <c r="B19" s="34" t="s">
        <v>203</v>
      </c>
      <c r="C19" s="34">
        <v>19</v>
      </c>
      <c r="D19" s="170">
        <v>370</v>
      </c>
      <c r="E19" s="170" t="s">
        <v>452</v>
      </c>
      <c r="F19" s="170">
        <v>355</v>
      </c>
      <c r="G19" s="170" t="s">
        <v>452</v>
      </c>
      <c r="H19" s="170">
        <v>370</v>
      </c>
      <c r="I19" s="170" t="s">
        <v>452</v>
      </c>
      <c r="J19" s="170">
        <v>347</v>
      </c>
      <c r="K19" s="170">
        <v>371</v>
      </c>
      <c r="L19" s="170" t="s">
        <v>452</v>
      </c>
      <c r="M19" s="170" t="s">
        <v>452</v>
      </c>
      <c r="N19" s="170" t="s">
        <v>452</v>
      </c>
      <c r="O19" s="170">
        <v>367</v>
      </c>
      <c r="P19" s="170">
        <v>314</v>
      </c>
      <c r="Q19" s="303">
        <v>361</v>
      </c>
      <c r="R19" s="301">
        <v>344</v>
      </c>
      <c r="S19" s="301" t="s">
        <v>452</v>
      </c>
      <c r="T19" s="301">
        <v>376</v>
      </c>
      <c r="U19" s="301" t="s">
        <v>452</v>
      </c>
      <c r="V19" s="301">
        <v>343</v>
      </c>
      <c r="W19" s="301" t="s">
        <v>452</v>
      </c>
      <c r="X19" s="301" t="s">
        <v>452</v>
      </c>
      <c r="Y19" s="301">
        <v>400</v>
      </c>
      <c r="Z19" s="301">
        <v>376</v>
      </c>
      <c r="AA19" s="301">
        <v>407</v>
      </c>
      <c r="AB19" s="301" t="s">
        <v>452</v>
      </c>
      <c r="AC19" s="301" t="s">
        <v>452</v>
      </c>
      <c r="AD19" s="396">
        <v>362</v>
      </c>
      <c r="AE19" s="303">
        <v>370</v>
      </c>
      <c r="AF19" s="396">
        <v>391</v>
      </c>
      <c r="AG19" s="396" t="s">
        <v>452</v>
      </c>
      <c r="AH19" s="396">
        <v>316</v>
      </c>
      <c r="AI19" s="396" t="s">
        <v>452</v>
      </c>
      <c r="AJ19" s="396">
        <v>376</v>
      </c>
      <c r="AK19" s="396"/>
      <c r="AL19" s="396"/>
      <c r="AM19" s="396"/>
      <c r="AN19" s="396"/>
      <c r="AO19" s="396"/>
      <c r="AP19" s="396"/>
      <c r="AQ19" s="34"/>
      <c r="AR19" s="34">
        <f>SUM(D19:AQ19)</f>
        <v>6916</v>
      </c>
      <c r="AS19" s="143">
        <f>C19*3</f>
        <v>57</v>
      </c>
      <c r="AT19" s="143">
        <v>121</v>
      </c>
      <c r="AU19" s="34">
        <f>AR19-(AT19*AS19)</f>
        <v>19</v>
      </c>
      <c r="AV19" s="144" t="s">
        <v>43</v>
      </c>
      <c r="AW19" s="145">
        <f>AS19</f>
        <v>57</v>
      </c>
      <c r="AX19" s="35">
        <f>AR19/AS19</f>
        <v>121.33333333333333</v>
      </c>
    </row>
    <row r="20" spans="1:50" s="33" customFormat="1" ht="12" customHeight="1" x14ac:dyDescent="0.2">
      <c r="A20" s="66" t="s">
        <v>437</v>
      </c>
      <c r="B20" s="34" t="s">
        <v>204</v>
      </c>
      <c r="C20" s="34">
        <v>18</v>
      </c>
      <c r="D20" s="170" t="s">
        <v>452</v>
      </c>
      <c r="E20" s="170">
        <v>383</v>
      </c>
      <c r="F20" s="170">
        <v>374</v>
      </c>
      <c r="G20" s="170">
        <v>366</v>
      </c>
      <c r="H20" s="170" t="s">
        <v>452</v>
      </c>
      <c r="I20" s="170" t="s">
        <v>452</v>
      </c>
      <c r="J20" s="170">
        <v>363</v>
      </c>
      <c r="K20" s="170" t="s">
        <v>452</v>
      </c>
      <c r="L20" s="170" t="s">
        <v>452</v>
      </c>
      <c r="M20" s="170" t="s">
        <v>452</v>
      </c>
      <c r="N20" s="170">
        <v>341</v>
      </c>
      <c r="O20" s="170">
        <v>350</v>
      </c>
      <c r="P20" s="170" t="s">
        <v>452</v>
      </c>
      <c r="Q20" s="301">
        <v>364</v>
      </c>
      <c r="R20" s="303">
        <v>389</v>
      </c>
      <c r="S20" s="301" t="s">
        <v>452</v>
      </c>
      <c r="T20" s="301" t="s">
        <v>452</v>
      </c>
      <c r="U20" s="301" t="s">
        <v>452</v>
      </c>
      <c r="V20" s="301">
        <v>340</v>
      </c>
      <c r="W20" s="301" t="s">
        <v>452</v>
      </c>
      <c r="X20" s="301">
        <v>396</v>
      </c>
      <c r="Y20" s="301">
        <v>335</v>
      </c>
      <c r="Z20" s="301">
        <v>411</v>
      </c>
      <c r="AA20" s="301" t="s">
        <v>452</v>
      </c>
      <c r="AB20" s="301" t="s">
        <v>452</v>
      </c>
      <c r="AC20" s="301">
        <v>343</v>
      </c>
      <c r="AD20" s="303">
        <v>371</v>
      </c>
      <c r="AE20" s="396">
        <v>339</v>
      </c>
      <c r="AF20" s="396">
        <v>339</v>
      </c>
      <c r="AG20" s="396">
        <v>356</v>
      </c>
      <c r="AH20" s="396" t="s">
        <v>452</v>
      </c>
      <c r="AI20" s="396" t="s">
        <v>452</v>
      </c>
      <c r="AJ20" s="396">
        <v>384</v>
      </c>
      <c r="AK20" s="396"/>
      <c r="AL20" s="396"/>
      <c r="AM20" s="396"/>
      <c r="AN20" s="396"/>
      <c r="AO20" s="396"/>
      <c r="AP20" s="396"/>
      <c r="AQ20" s="34"/>
      <c r="AR20" s="34">
        <f>SUM(D20:AQ20)</f>
        <v>6544</v>
      </c>
      <c r="AS20" s="143">
        <f>C20*3</f>
        <v>54</v>
      </c>
      <c r="AT20" s="143">
        <v>121</v>
      </c>
      <c r="AU20" s="34">
        <f>AR20-(AT20*AS20)</f>
        <v>10</v>
      </c>
      <c r="AV20" s="144" t="s">
        <v>43</v>
      </c>
      <c r="AW20" s="145">
        <f>AS20</f>
        <v>54</v>
      </c>
      <c r="AX20" s="35">
        <f>AR20/AS20</f>
        <v>121.18518518518519</v>
      </c>
    </row>
    <row r="21" spans="1:50" s="33" customFormat="1" ht="12" customHeight="1" x14ac:dyDescent="0.2">
      <c r="A21" s="66" t="s">
        <v>449</v>
      </c>
      <c r="B21" s="34" t="s">
        <v>201</v>
      </c>
      <c r="C21" s="34">
        <v>14</v>
      </c>
      <c r="D21" s="170" t="s">
        <v>452</v>
      </c>
      <c r="E21" s="170" t="s">
        <v>452</v>
      </c>
      <c r="F21" s="170" t="s">
        <v>452</v>
      </c>
      <c r="G21" s="170" t="s">
        <v>452</v>
      </c>
      <c r="H21" s="170" t="s">
        <v>452</v>
      </c>
      <c r="I21" s="170" t="s">
        <v>452</v>
      </c>
      <c r="J21" s="170" t="s">
        <v>452</v>
      </c>
      <c r="K21" s="170">
        <v>368</v>
      </c>
      <c r="L21" s="170">
        <v>352</v>
      </c>
      <c r="M21" s="170" t="s">
        <v>452</v>
      </c>
      <c r="N21" s="170" t="s">
        <v>452</v>
      </c>
      <c r="O21" s="170">
        <v>379</v>
      </c>
      <c r="P21" s="170" t="s">
        <v>452</v>
      </c>
      <c r="Q21" s="303">
        <v>370</v>
      </c>
      <c r="R21" s="301" t="s">
        <v>452</v>
      </c>
      <c r="S21" s="301">
        <v>366</v>
      </c>
      <c r="T21" s="301" t="s">
        <v>452</v>
      </c>
      <c r="U21" s="301">
        <v>391</v>
      </c>
      <c r="V21" s="301" t="s">
        <v>452</v>
      </c>
      <c r="W21" s="301">
        <v>358</v>
      </c>
      <c r="X21" s="301" t="s">
        <v>452</v>
      </c>
      <c r="Y21" s="301" t="s">
        <v>452</v>
      </c>
      <c r="Z21" s="301">
        <v>311</v>
      </c>
      <c r="AA21" s="301">
        <v>386</v>
      </c>
      <c r="AB21" s="301" t="s">
        <v>452</v>
      </c>
      <c r="AC21" s="301">
        <v>347</v>
      </c>
      <c r="AD21" s="396">
        <v>348</v>
      </c>
      <c r="AE21" s="396">
        <v>389</v>
      </c>
      <c r="AF21" s="303">
        <v>357</v>
      </c>
      <c r="AG21" s="396">
        <v>367</v>
      </c>
      <c r="AH21" s="396" t="s">
        <v>452</v>
      </c>
      <c r="AI21" s="396" t="s">
        <v>452</v>
      </c>
      <c r="AJ21" s="396" t="s">
        <v>452</v>
      </c>
      <c r="AK21" s="396"/>
      <c r="AL21" s="396"/>
      <c r="AM21" s="396"/>
      <c r="AN21" s="396"/>
      <c r="AO21" s="396"/>
      <c r="AP21" s="396"/>
      <c r="AQ21" s="34"/>
      <c r="AR21" s="34">
        <f>SUM(D21:AQ21)</f>
        <v>5089</v>
      </c>
      <c r="AS21" s="143">
        <f>C21*3</f>
        <v>42</v>
      </c>
      <c r="AT21" s="143">
        <v>121</v>
      </c>
      <c r="AU21" s="34">
        <f>AR21-(AT21*AS21)</f>
        <v>7</v>
      </c>
      <c r="AV21" s="144" t="s">
        <v>43</v>
      </c>
      <c r="AW21" s="145">
        <f>AS21</f>
        <v>42</v>
      </c>
      <c r="AX21" s="35">
        <f>AR21/AS21</f>
        <v>121.16666666666667</v>
      </c>
    </row>
    <row r="22" spans="1:50" s="33" customFormat="1" ht="12" customHeight="1" x14ac:dyDescent="0.2">
      <c r="A22" s="66" t="s">
        <v>468</v>
      </c>
      <c r="B22" s="34" t="s">
        <v>208</v>
      </c>
      <c r="C22" s="34">
        <v>9</v>
      </c>
      <c r="D22" s="170" t="s">
        <v>452</v>
      </c>
      <c r="E22" s="170" t="s">
        <v>452</v>
      </c>
      <c r="F22" s="170" t="s">
        <v>452</v>
      </c>
      <c r="G22" s="170" t="s">
        <v>452</v>
      </c>
      <c r="H22" s="170" t="s">
        <v>452</v>
      </c>
      <c r="I22" s="170" t="s">
        <v>452</v>
      </c>
      <c r="J22" s="170" t="s">
        <v>452</v>
      </c>
      <c r="K22" s="170" t="s">
        <v>452</v>
      </c>
      <c r="L22" s="170" t="s">
        <v>452</v>
      </c>
      <c r="M22" s="170">
        <v>424</v>
      </c>
      <c r="N22" s="170" t="s">
        <v>452</v>
      </c>
      <c r="O22" s="170" t="s">
        <v>452</v>
      </c>
      <c r="P22" s="170" t="s">
        <v>452</v>
      </c>
      <c r="Q22" s="301" t="s">
        <v>452</v>
      </c>
      <c r="R22" s="303" t="s">
        <v>452</v>
      </c>
      <c r="S22" s="301">
        <v>353</v>
      </c>
      <c r="T22" s="301">
        <v>329</v>
      </c>
      <c r="U22" s="301">
        <v>378</v>
      </c>
      <c r="V22" s="301" t="s">
        <v>452</v>
      </c>
      <c r="W22" s="301">
        <v>376</v>
      </c>
      <c r="X22" s="301" t="s">
        <v>452</v>
      </c>
      <c r="Y22" s="301">
        <v>342</v>
      </c>
      <c r="Z22" s="301" t="s">
        <v>452</v>
      </c>
      <c r="AA22" s="301" t="s">
        <v>452</v>
      </c>
      <c r="AB22" s="301" t="s">
        <v>452</v>
      </c>
      <c r="AC22" s="301" t="s">
        <v>452</v>
      </c>
      <c r="AD22" s="303">
        <v>335</v>
      </c>
      <c r="AE22" s="396">
        <v>373</v>
      </c>
      <c r="AF22" s="396" t="s">
        <v>452</v>
      </c>
      <c r="AG22" s="396" t="s">
        <v>452</v>
      </c>
      <c r="AH22" s="396" t="s">
        <v>452</v>
      </c>
      <c r="AI22" s="396">
        <v>359</v>
      </c>
      <c r="AJ22" s="396" t="s">
        <v>452</v>
      </c>
      <c r="AK22" s="396"/>
      <c r="AL22" s="396"/>
      <c r="AM22" s="396"/>
      <c r="AN22" s="396"/>
      <c r="AO22" s="396"/>
      <c r="AP22" s="396"/>
      <c r="AQ22" s="34"/>
      <c r="AR22" s="34">
        <f>SUM(D22:AQ22)</f>
        <v>3269</v>
      </c>
      <c r="AS22" s="143">
        <f>C22*3</f>
        <v>27</v>
      </c>
      <c r="AT22" s="143">
        <v>121</v>
      </c>
      <c r="AU22" s="34">
        <f>AR22-(AT22*AS22)</f>
        <v>2</v>
      </c>
      <c r="AV22" s="144" t="s">
        <v>43</v>
      </c>
      <c r="AW22" s="145">
        <f>AS22</f>
        <v>27</v>
      </c>
      <c r="AX22" s="35">
        <f>AR22/AS22</f>
        <v>121.07407407407408</v>
      </c>
    </row>
    <row r="23" spans="1:50" s="33" customFormat="1" ht="12" customHeight="1" x14ac:dyDescent="0.2">
      <c r="A23" s="67" t="s">
        <v>374</v>
      </c>
      <c r="B23" s="34" t="s">
        <v>202</v>
      </c>
      <c r="C23" s="34">
        <v>17</v>
      </c>
      <c r="D23" s="170">
        <v>379</v>
      </c>
      <c r="E23" s="170" t="s">
        <v>452</v>
      </c>
      <c r="F23" s="170">
        <v>409</v>
      </c>
      <c r="G23" s="170">
        <v>351</v>
      </c>
      <c r="H23" s="170">
        <v>358</v>
      </c>
      <c r="I23" s="170" t="s">
        <v>452</v>
      </c>
      <c r="J23" s="170" t="s">
        <v>452</v>
      </c>
      <c r="K23" s="170">
        <v>377</v>
      </c>
      <c r="L23" s="170" t="s">
        <v>452</v>
      </c>
      <c r="M23" s="170">
        <v>325</v>
      </c>
      <c r="N23" s="170" t="s">
        <v>452</v>
      </c>
      <c r="O23" s="170" t="s">
        <v>452</v>
      </c>
      <c r="P23" s="170" t="s">
        <v>452</v>
      </c>
      <c r="Q23" s="303">
        <v>372</v>
      </c>
      <c r="R23" s="301">
        <v>347</v>
      </c>
      <c r="S23" s="301" t="s">
        <v>452</v>
      </c>
      <c r="T23" s="301" t="s">
        <v>452</v>
      </c>
      <c r="U23" s="301" t="s">
        <v>452</v>
      </c>
      <c r="V23" s="301">
        <v>352</v>
      </c>
      <c r="W23" s="301">
        <v>381</v>
      </c>
      <c r="X23" s="301" t="s">
        <v>452</v>
      </c>
      <c r="Y23" s="301">
        <v>321</v>
      </c>
      <c r="Z23" s="301" t="s">
        <v>452</v>
      </c>
      <c r="AA23" s="301" t="s">
        <v>452</v>
      </c>
      <c r="AB23" s="301">
        <v>393</v>
      </c>
      <c r="AC23" s="301" t="s">
        <v>452</v>
      </c>
      <c r="AD23" s="396">
        <v>385</v>
      </c>
      <c r="AE23" s="303">
        <v>348</v>
      </c>
      <c r="AF23" s="396">
        <v>335</v>
      </c>
      <c r="AG23" s="396">
        <v>378</v>
      </c>
      <c r="AH23" s="396">
        <v>360</v>
      </c>
      <c r="AI23" s="396" t="s">
        <v>452</v>
      </c>
      <c r="AJ23" s="396" t="s">
        <v>452</v>
      </c>
      <c r="AK23" s="396"/>
      <c r="AL23" s="396"/>
      <c r="AM23" s="396"/>
      <c r="AN23" s="396"/>
      <c r="AO23" s="396"/>
      <c r="AP23" s="396"/>
      <c r="AQ23" s="34"/>
      <c r="AR23" s="34">
        <f>SUM(D23:AQ23)</f>
        <v>6171</v>
      </c>
      <c r="AS23" s="143">
        <f>C23*3</f>
        <v>51</v>
      </c>
      <c r="AT23" s="143">
        <v>121</v>
      </c>
      <c r="AU23" s="34">
        <f>AR23-(AT23*AS23)</f>
        <v>0</v>
      </c>
      <c r="AV23" s="144" t="s">
        <v>43</v>
      </c>
      <c r="AW23" s="145">
        <f>AS23</f>
        <v>51</v>
      </c>
      <c r="AX23" s="35">
        <f>AR23/AS23</f>
        <v>121</v>
      </c>
    </row>
    <row r="24" spans="1:50" s="33" customFormat="1" ht="12" customHeight="1" x14ac:dyDescent="0.2">
      <c r="A24" s="66" t="s">
        <v>415</v>
      </c>
      <c r="B24" s="34" t="s">
        <v>207</v>
      </c>
      <c r="C24" s="34">
        <v>17</v>
      </c>
      <c r="D24" s="170">
        <v>365</v>
      </c>
      <c r="E24" s="170">
        <v>327</v>
      </c>
      <c r="F24" s="170" t="s">
        <v>452</v>
      </c>
      <c r="G24" s="170" t="s">
        <v>452</v>
      </c>
      <c r="H24" s="170">
        <v>386</v>
      </c>
      <c r="I24" s="170">
        <v>368</v>
      </c>
      <c r="J24" s="170" t="s">
        <v>452</v>
      </c>
      <c r="K24" s="170">
        <v>366</v>
      </c>
      <c r="L24" s="170" t="s">
        <v>452</v>
      </c>
      <c r="M24" s="170" t="s">
        <v>452</v>
      </c>
      <c r="N24" s="170">
        <v>407</v>
      </c>
      <c r="O24" s="170">
        <v>374</v>
      </c>
      <c r="P24" s="170" t="s">
        <v>452</v>
      </c>
      <c r="Q24" s="303">
        <v>339</v>
      </c>
      <c r="R24" s="301" t="s">
        <v>452</v>
      </c>
      <c r="S24" s="301">
        <v>393</v>
      </c>
      <c r="T24" s="301">
        <v>375</v>
      </c>
      <c r="U24" s="301" t="s">
        <v>452</v>
      </c>
      <c r="V24" s="301" t="s">
        <v>452</v>
      </c>
      <c r="W24" s="301">
        <v>343</v>
      </c>
      <c r="X24" s="301" t="s">
        <v>452</v>
      </c>
      <c r="Y24" s="301">
        <v>357</v>
      </c>
      <c r="Z24" s="301" t="s">
        <v>452</v>
      </c>
      <c r="AA24" s="301" t="s">
        <v>452</v>
      </c>
      <c r="AB24" s="301" t="s">
        <v>452</v>
      </c>
      <c r="AC24" s="301">
        <v>360</v>
      </c>
      <c r="AD24" s="396">
        <v>360</v>
      </c>
      <c r="AE24" s="396">
        <v>347</v>
      </c>
      <c r="AF24" s="303">
        <v>233</v>
      </c>
      <c r="AG24" s="396" t="s">
        <v>452</v>
      </c>
      <c r="AH24" s="396">
        <v>343</v>
      </c>
      <c r="AI24" s="396" t="s">
        <v>452</v>
      </c>
      <c r="AJ24" s="396" t="s">
        <v>452</v>
      </c>
      <c r="AK24" s="396"/>
      <c r="AL24" s="396"/>
      <c r="AM24" s="396"/>
      <c r="AN24" s="396"/>
      <c r="AO24" s="396"/>
      <c r="AP24" s="396"/>
      <c r="AQ24" s="34"/>
      <c r="AR24" s="34">
        <f>SUM(D24:AQ24)</f>
        <v>6043</v>
      </c>
      <c r="AS24" s="143">
        <f>C24*3-1</f>
        <v>50</v>
      </c>
      <c r="AT24" s="143">
        <v>120</v>
      </c>
      <c r="AU24" s="34">
        <f>AR24-(AT24*AS24)</f>
        <v>43</v>
      </c>
      <c r="AV24" s="144" t="s">
        <v>43</v>
      </c>
      <c r="AW24" s="145">
        <f>AS24</f>
        <v>50</v>
      </c>
      <c r="AX24" s="35">
        <f>AR24/AS24</f>
        <v>120.86</v>
      </c>
    </row>
    <row r="25" spans="1:50" s="33" customFormat="1" ht="12" customHeight="1" x14ac:dyDescent="0.2">
      <c r="A25" s="67" t="s">
        <v>419</v>
      </c>
      <c r="B25" s="34" t="s">
        <v>203</v>
      </c>
      <c r="C25" s="34">
        <v>19</v>
      </c>
      <c r="D25" s="170">
        <v>400</v>
      </c>
      <c r="E25" s="170" t="s">
        <v>452</v>
      </c>
      <c r="F25" s="170">
        <v>336</v>
      </c>
      <c r="G25" s="170" t="s">
        <v>452</v>
      </c>
      <c r="H25" s="170">
        <v>339</v>
      </c>
      <c r="I25" s="170" t="s">
        <v>452</v>
      </c>
      <c r="J25" s="170">
        <v>386</v>
      </c>
      <c r="K25" s="170">
        <v>398</v>
      </c>
      <c r="L25" s="170" t="s">
        <v>452</v>
      </c>
      <c r="M25" s="170" t="s">
        <v>452</v>
      </c>
      <c r="N25" s="170" t="s">
        <v>452</v>
      </c>
      <c r="O25" s="170">
        <v>394</v>
      </c>
      <c r="P25" s="170">
        <v>419</v>
      </c>
      <c r="Q25" s="303">
        <v>314</v>
      </c>
      <c r="R25" s="301">
        <v>367</v>
      </c>
      <c r="S25" s="301" t="s">
        <v>452</v>
      </c>
      <c r="T25" s="301">
        <v>356</v>
      </c>
      <c r="U25" s="301" t="s">
        <v>452</v>
      </c>
      <c r="V25" s="301">
        <v>357</v>
      </c>
      <c r="W25" s="301" t="s">
        <v>452</v>
      </c>
      <c r="X25" s="301" t="s">
        <v>452</v>
      </c>
      <c r="Y25" s="301">
        <v>342</v>
      </c>
      <c r="Z25" s="301">
        <v>337</v>
      </c>
      <c r="AA25" s="301">
        <v>338</v>
      </c>
      <c r="AB25" s="301" t="s">
        <v>452</v>
      </c>
      <c r="AC25" s="301" t="s">
        <v>452</v>
      </c>
      <c r="AD25" s="396">
        <v>362</v>
      </c>
      <c r="AE25" s="303">
        <v>379</v>
      </c>
      <c r="AF25" s="396">
        <v>358</v>
      </c>
      <c r="AG25" s="396" t="s">
        <v>452</v>
      </c>
      <c r="AH25" s="396">
        <v>344</v>
      </c>
      <c r="AI25" s="396" t="s">
        <v>452</v>
      </c>
      <c r="AJ25" s="396">
        <v>363</v>
      </c>
      <c r="AK25" s="396"/>
      <c r="AL25" s="396"/>
      <c r="AM25" s="396"/>
      <c r="AN25" s="396"/>
      <c r="AO25" s="396"/>
      <c r="AP25" s="396"/>
      <c r="AQ25" s="34"/>
      <c r="AR25" s="34">
        <f>SUM(D25:AQ25)</f>
        <v>6889</v>
      </c>
      <c r="AS25" s="143">
        <f>C25*3</f>
        <v>57</v>
      </c>
      <c r="AT25" s="143">
        <v>120</v>
      </c>
      <c r="AU25" s="34">
        <f>AR25-(AT25*AS25)</f>
        <v>49</v>
      </c>
      <c r="AV25" s="144" t="s">
        <v>43</v>
      </c>
      <c r="AW25" s="145">
        <f>AS25</f>
        <v>57</v>
      </c>
      <c r="AX25" s="35">
        <f>AR25/AS25</f>
        <v>120.85964912280701</v>
      </c>
    </row>
    <row r="26" spans="1:50" s="33" customFormat="1" ht="12" customHeight="1" x14ac:dyDescent="0.2">
      <c r="A26" s="66" t="s">
        <v>426</v>
      </c>
      <c r="B26" s="34" t="s">
        <v>205</v>
      </c>
      <c r="C26" s="34">
        <v>18</v>
      </c>
      <c r="D26" s="170" t="s">
        <v>452</v>
      </c>
      <c r="E26" s="170">
        <v>378</v>
      </c>
      <c r="F26" s="170" t="s">
        <v>452</v>
      </c>
      <c r="G26" s="170" t="s">
        <v>452</v>
      </c>
      <c r="H26" s="170">
        <v>365</v>
      </c>
      <c r="I26" s="170" t="s">
        <v>452</v>
      </c>
      <c r="J26" s="170">
        <v>383</v>
      </c>
      <c r="K26" s="170" t="s">
        <v>452</v>
      </c>
      <c r="L26" s="170">
        <v>364</v>
      </c>
      <c r="M26" s="170">
        <v>342</v>
      </c>
      <c r="N26" s="170" t="s">
        <v>452</v>
      </c>
      <c r="O26" s="170">
        <v>358</v>
      </c>
      <c r="P26" s="170" t="s">
        <v>452</v>
      </c>
      <c r="Q26" s="301">
        <v>361</v>
      </c>
      <c r="R26" s="303">
        <v>348</v>
      </c>
      <c r="S26" s="301">
        <v>353</v>
      </c>
      <c r="T26" s="301">
        <v>383</v>
      </c>
      <c r="U26" s="301" t="s">
        <v>452</v>
      </c>
      <c r="V26" s="301">
        <v>408</v>
      </c>
      <c r="W26" s="301" t="s">
        <v>452</v>
      </c>
      <c r="X26" s="301">
        <v>377</v>
      </c>
      <c r="Y26" s="301" t="s">
        <v>452</v>
      </c>
      <c r="Z26" s="301" t="s">
        <v>452</v>
      </c>
      <c r="AA26" s="301">
        <v>371</v>
      </c>
      <c r="AB26" s="301" t="s">
        <v>452</v>
      </c>
      <c r="AC26" s="301">
        <v>337</v>
      </c>
      <c r="AD26" s="303">
        <v>371</v>
      </c>
      <c r="AE26" s="396">
        <v>338</v>
      </c>
      <c r="AF26" s="396" t="s">
        <v>452</v>
      </c>
      <c r="AG26" s="396" t="s">
        <v>452</v>
      </c>
      <c r="AH26" s="396">
        <v>336</v>
      </c>
      <c r="AI26" s="396" t="s">
        <v>452</v>
      </c>
      <c r="AJ26" s="396">
        <v>353</v>
      </c>
      <c r="AK26" s="396"/>
      <c r="AL26" s="396"/>
      <c r="AM26" s="396"/>
      <c r="AN26" s="396"/>
      <c r="AO26" s="396"/>
      <c r="AP26" s="396"/>
      <c r="AQ26" s="34"/>
      <c r="AR26" s="34">
        <f>SUM(D26:AQ26)</f>
        <v>6526</v>
      </c>
      <c r="AS26" s="143">
        <f>C26*3</f>
        <v>54</v>
      </c>
      <c r="AT26" s="143">
        <v>120</v>
      </c>
      <c r="AU26" s="34">
        <f>AR26-(AT26*AS26)</f>
        <v>46</v>
      </c>
      <c r="AV26" s="144" t="s">
        <v>43</v>
      </c>
      <c r="AW26" s="145">
        <f>AS26</f>
        <v>54</v>
      </c>
      <c r="AX26" s="35">
        <f>AR26/AS26</f>
        <v>120.85185185185185</v>
      </c>
    </row>
    <row r="27" spans="1:50" s="33" customFormat="1" ht="12" customHeight="1" x14ac:dyDescent="0.2">
      <c r="A27" s="66" t="s">
        <v>373</v>
      </c>
      <c r="B27" s="34" t="s">
        <v>202</v>
      </c>
      <c r="C27" s="34">
        <v>16</v>
      </c>
      <c r="D27" s="170">
        <v>364</v>
      </c>
      <c r="E27" s="170" t="s">
        <v>452</v>
      </c>
      <c r="F27" s="170">
        <v>344</v>
      </c>
      <c r="G27" s="170" t="s">
        <v>452</v>
      </c>
      <c r="H27" s="170">
        <v>388</v>
      </c>
      <c r="I27" s="170" t="s">
        <v>452</v>
      </c>
      <c r="J27" s="170" t="s">
        <v>452</v>
      </c>
      <c r="K27" s="170">
        <v>361</v>
      </c>
      <c r="L27" s="170" t="s">
        <v>452</v>
      </c>
      <c r="M27" s="170" t="s">
        <v>452</v>
      </c>
      <c r="N27" s="170" t="s">
        <v>452</v>
      </c>
      <c r="O27" s="170" t="s">
        <v>452</v>
      </c>
      <c r="P27" s="170">
        <v>379</v>
      </c>
      <c r="Q27" s="303">
        <v>366</v>
      </c>
      <c r="R27" s="301">
        <v>337</v>
      </c>
      <c r="S27" s="301" t="s">
        <v>452</v>
      </c>
      <c r="T27" s="301" t="s">
        <v>452</v>
      </c>
      <c r="U27" s="301" t="s">
        <v>452</v>
      </c>
      <c r="V27" s="301">
        <v>417</v>
      </c>
      <c r="W27" s="301">
        <v>361</v>
      </c>
      <c r="X27" s="301" t="s">
        <v>452</v>
      </c>
      <c r="Y27" s="301">
        <v>374</v>
      </c>
      <c r="Z27" s="301" t="s">
        <v>452</v>
      </c>
      <c r="AA27" s="301">
        <v>359</v>
      </c>
      <c r="AB27" s="301">
        <v>312</v>
      </c>
      <c r="AC27" s="301" t="s">
        <v>452</v>
      </c>
      <c r="AD27" s="396">
        <v>378</v>
      </c>
      <c r="AE27" s="303">
        <v>338</v>
      </c>
      <c r="AF27" s="396">
        <v>353</v>
      </c>
      <c r="AG27" s="396" t="s">
        <v>452</v>
      </c>
      <c r="AH27" s="396">
        <v>357</v>
      </c>
      <c r="AI27" s="396" t="s">
        <v>452</v>
      </c>
      <c r="AJ27" s="396" t="s">
        <v>452</v>
      </c>
      <c r="AK27" s="396"/>
      <c r="AL27" s="396"/>
      <c r="AM27" s="396"/>
      <c r="AN27" s="396"/>
      <c r="AO27" s="396"/>
      <c r="AP27" s="396"/>
      <c r="AQ27" s="34"/>
      <c r="AR27" s="34">
        <f>SUM(D27:AQ27)</f>
        <v>5788</v>
      </c>
      <c r="AS27" s="143">
        <f>C27*3</f>
        <v>48</v>
      </c>
      <c r="AT27" s="143">
        <v>120</v>
      </c>
      <c r="AU27" s="34">
        <f>AR27-(AT27*AS27)</f>
        <v>28</v>
      </c>
      <c r="AV27" s="144" t="s">
        <v>43</v>
      </c>
      <c r="AW27" s="145">
        <f>AS27</f>
        <v>48</v>
      </c>
      <c r="AX27" s="35">
        <f>AR27/AS27</f>
        <v>120.58333333333333</v>
      </c>
    </row>
    <row r="28" spans="1:50" s="33" customFormat="1" ht="12" customHeight="1" x14ac:dyDescent="0.2">
      <c r="A28" s="67" t="s">
        <v>375</v>
      </c>
      <c r="B28" s="34" t="s">
        <v>202</v>
      </c>
      <c r="C28" s="34">
        <v>18</v>
      </c>
      <c r="D28" s="170">
        <v>363</v>
      </c>
      <c r="E28" s="170" t="s">
        <v>452</v>
      </c>
      <c r="F28" s="170">
        <v>327</v>
      </c>
      <c r="G28" s="170" t="s">
        <v>452</v>
      </c>
      <c r="H28" s="170">
        <v>381</v>
      </c>
      <c r="I28" s="170" t="s">
        <v>452</v>
      </c>
      <c r="J28" s="170" t="s">
        <v>452</v>
      </c>
      <c r="K28" s="170">
        <v>392</v>
      </c>
      <c r="L28" s="170" t="s">
        <v>452</v>
      </c>
      <c r="M28" s="170">
        <v>358</v>
      </c>
      <c r="N28" s="170" t="s">
        <v>452</v>
      </c>
      <c r="O28" s="170" t="s">
        <v>452</v>
      </c>
      <c r="P28" s="170">
        <v>395</v>
      </c>
      <c r="Q28" s="303">
        <v>332</v>
      </c>
      <c r="R28" s="301">
        <v>350</v>
      </c>
      <c r="S28" s="301" t="s">
        <v>452</v>
      </c>
      <c r="T28" s="301" t="s">
        <v>452</v>
      </c>
      <c r="U28" s="301" t="s">
        <v>452</v>
      </c>
      <c r="V28" s="301">
        <v>420</v>
      </c>
      <c r="W28" s="301">
        <v>408</v>
      </c>
      <c r="X28" s="301" t="s">
        <v>452</v>
      </c>
      <c r="Y28" s="301">
        <v>325</v>
      </c>
      <c r="Z28" s="301" t="s">
        <v>452</v>
      </c>
      <c r="AA28" s="301">
        <v>355</v>
      </c>
      <c r="AB28" s="301">
        <v>325</v>
      </c>
      <c r="AC28" s="301" t="s">
        <v>452</v>
      </c>
      <c r="AD28" s="396">
        <v>338</v>
      </c>
      <c r="AE28" s="303">
        <v>351</v>
      </c>
      <c r="AF28" s="396">
        <v>418</v>
      </c>
      <c r="AG28" s="396">
        <v>324</v>
      </c>
      <c r="AH28" s="396">
        <v>346</v>
      </c>
      <c r="AI28" s="396" t="s">
        <v>452</v>
      </c>
      <c r="AJ28" s="396" t="s">
        <v>452</v>
      </c>
      <c r="AK28" s="396"/>
      <c r="AL28" s="396"/>
      <c r="AM28" s="396"/>
      <c r="AN28" s="396"/>
      <c r="AO28" s="396"/>
      <c r="AP28" s="396"/>
      <c r="AQ28" s="34"/>
      <c r="AR28" s="34">
        <f>SUM(D28:AQ28)</f>
        <v>6508</v>
      </c>
      <c r="AS28" s="143">
        <f>C28*3</f>
        <v>54</v>
      </c>
      <c r="AT28" s="143">
        <v>120</v>
      </c>
      <c r="AU28" s="34">
        <f>AR28-(AT28*AS28)</f>
        <v>28</v>
      </c>
      <c r="AV28" s="144" t="s">
        <v>43</v>
      </c>
      <c r="AW28" s="145">
        <f>AS28</f>
        <v>54</v>
      </c>
      <c r="AX28" s="35">
        <f>AR28/AS28</f>
        <v>120.51851851851852</v>
      </c>
    </row>
    <row r="29" spans="1:50" s="33" customFormat="1" ht="12" customHeight="1" x14ac:dyDescent="0.2">
      <c r="A29" s="66" t="s">
        <v>413</v>
      </c>
      <c r="B29" s="34" t="s">
        <v>207</v>
      </c>
      <c r="C29" s="34">
        <v>19</v>
      </c>
      <c r="D29" s="170">
        <v>341</v>
      </c>
      <c r="E29" s="170">
        <v>394</v>
      </c>
      <c r="F29" s="170" t="s">
        <v>452</v>
      </c>
      <c r="G29" s="170" t="s">
        <v>452</v>
      </c>
      <c r="H29" s="170">
        <v>343</v>
      </c>
      <c r="I29" s="170">
        <v>328</v>
      </c>
      <c r="J29" s="170" t="s">
        <v>452</v>
      </c>
      <c r="K29" s="170">
        <v>357</v>
      </c>
      <c r="L29" s="170" t="s">
        <v>452</v>
      </c>
      <c r="M29" s="170" t="s">
        <v>452</v>
      </c>
      <c r="N29" s="170">
        <v>408</v>
      </c>
      <c r="O29" s="170">
        <v>344</v>
      </c>
      <c r="P29" s="170" t="s">
        <v>452</v>
      </c>
      <c r="Q29" s="303">
        <v>373</v>
      </c>
      <c r="R29" s="301" t="s">
        <v>452</v>
      </c>
      <c r="S29" s="301">
        <v>332</v>
      </c>
      <c r="T29" s="301">
        <v>404</v>
      </c>
      <c r="U29" s="301" t="s">
        <v>452</v>
      </c>
      <c r="V29" s="301" t="s">
        <v>452</v>
      </c>
      <c r="W29" s="301">
        <v>428</v>
      </c>
      <c r="X29" s="301" t="s">
        <v>452</v>
      </c>
      <c r="Y29" s="301">
        <v>366</v>
      </c>
      <c r="Z29" s="301">
        <v>338</v>
      </c>
      <c r="AA29" s="301" t="s">
        <v>452</v>
      </c>
      <c r="AB29" s="301" t="s">
        <v>452</v>
      </c>
      <c r="AC29" s="301">
        <v>358</v>
      </c>
      <c r="AD29" s="396">
        <v>363</v>
      </c>
      <c r="AE29" s="396">
        <v>323</v>
      </c>
      <c r="AF29" s="303">
        <v>400</v>
      </c>
      <c r="AG29" s="396" t="s">
        <v>452</v>
      </c>
      <c r="AH29" s="396">
        <v>334</v>
      </c>
      <c r="AI29" s="396">
        <v>328</v>
      </c>
      <c r="AJ29" s="396" t="s">
        <v>452</v>
      </c>
      <c r="AK29" s="396"/>
      <c r="AL29" s="396"/>
      <c r="AM29" s="396"/>
      <c r="AN29" s="396"/>
      <c r="AO29" s="396"/>
      <c r="AP29" s="396"/>
      <c r="AQ29" s="34"/>
      <c r="AR29" s="34">
        <f>SUM(D29:AQ29)</f>
        <v>6862</v>
      </c>
      <c r="AS29" s="143">
        <f>C29*3</f>
        <v>57</v>
      </c>
      <c r="AT29" s="143">
        <v>120</v>
      </c>
      <c r="AU29" s="34">
        <f>AR29-(AT29*AS29)</f>
        <v>22</v>
      </c>
      <c r="AV29" s="144" t="s">
        <v>43</v>
      </c>
      <c r="AW29" s="145">
        <f>AS29</f>
        <v>57</v>
      </c>
      <c r="AX29" s="35">
        <f>AR29/AS29</f>
        <v>120.3859649122807</v>
      </c>
    </row>
    <row r="30" spans="1:50" s="33" customFormat="1" ht="12" customHeight="1" x14ac:dyDescent="0.2">
      <c r="A30" s="66" t="s">
        <v>388</v>
      </c>
      <c r="B30" s="34" t="s">
        <v>209</v>
      </c>
      <c r="C30" s="34">
        <v>19</v>
      </c>
      <c r="D30" s="170">
        <v>395</v>
      </c>
      <c r="E30" s="170" t="s">
        <v>452</v>
      </c>
      <c r="F30" s="170">
        <v>379</v>
      </c>
      <c r="G30" s="170" t="s">
        <v>452</v>
      </c>
      <c r="H30" s="170" t="s">
        <v>452</v>
      </c>
      <c r="I30" s="170">
        <v>362</v>
      </c>
      <c r="J30" s="170">
        <v>415</v>
      </c>
      <c r="K30" s="170" t="s">
        <v>452</v>
      </c>
      <c r="L30" s="170">
        <v>367</v>
      </c>
      <c r="M30" s="170" t="s">
        <v>452</v>
      </c>
      <c r="N30" s="170">
        <v>312</v>
      </c>
      <c r="O30" s="170" t="s">
        <v>452</v>
      </c>
      <c r="P30" s="170" t="s">
        <v>452</v>
      </c>
      <c r="Q30" s="303">
        <v>365</v>
      </c>
      <c r="R30" s="301">
        <v>384</v>
      </c>
      <c r="S30" s="301" t="s">
        <v>452</v>
      </c>
      <c r="T30" s="301">
        <v>336</v>
      </c>
      <c r="U30" s="301">
        <v>334</v>
      </c>
      <c r="V30" s="301" t="s">
        <v>452</v>
      </c>
      <c r="W30" s="301" t="s">
        <v>452</v>
      </c>
      <c r="X30" s="301">
        <v>373</v>
      </c>
      <c r="Y30" s="301" t="s">
        <v>452</v>
      </c>
      <c r="Z30" s="301">
        <v>324</v>
      </c>
      <c r="AA30" s="301" t="s">
        <v>452</v>
      </c>
      <c r="AB30" s="301">
        <v>371</v>
      </c>
      <c r="AC30" s="301">
        <v>351</v>
      </c>
      <c r="AD30" s="396">
        <v>364</v>
      </c>
      <c r="AE30" s="303">
        <v>352</v>
      </c>
      <c r="AF30" s="396">
        <v>399</v>
      </c>
      <c r="AG30" s="396" t="s">
        <v>452</v>
      </c>
      <c r="AH30" s="396" t="s">
        <v>452</v>
      </c>
      <c r="AI30" s="396">
        <v>343</v>
      </c>
      <c r="AJ30" s="396">
        <v>326</v>
      </c>
      <c r="AK30" s="396"/>
      <c r="AL30" s="396"/>
      <c r="AM30" s="396"/>
      <c r="AN30" s="396"/>
      <c r="AO30" s="396"/>
      <c r="AP30" s="396"/>
      <c r="AQ30" s="34"/>
      <c r="AR30" s="34">
        <f>SUM(D30:AQ30)</f>
        <v>6852</v>
      </c>
      <c r="AS30" s="143">
        <f>C30*3</f>
        <v>57</v>
      </c>
      <c r="AT30" s="143">
        <v>120</v>
      </c>
      <c r="AU30" s="34">
        <f>AR30-(AT30*AS30)</f>
        <v>12</v>
      </c>
      <c r="AV30" s="144" t="s">
        <v>43</v>
      </c>
      <c r="AW30" s="145">
        <f>AS30</f>
        <v>57</v>
      </c>
      <c r="AX30" s="35">
        <f>AR30/AS30</f>
        <v>120.21052631578948</v>
      </c>
    </row>
    <row r="31" spans="1:50" s="33" customFormat="1" ht="12" customHeight="1" x14ac:dyDescent="0.2">
      <c r="A31" s="66" t="s">
        <v>562</v>
      </c>
      <c r="B31" s="34" t="s">
        <v>231</v>
      </c>
      <c r="C31" s="34">
        <v>11</v>
      </c>
      <c r="D31" s="170" t="s">
        <v>452</v>
      </c>
      <c r="E31" s="170" t="s">
        <v>452</v>
      </c>
      <c r="F31" s="170" t="s">
        <v>452</v>
      </c>
      <c r="G31" s="170" t="s">
        <v>452</v>
      </c>
      <c r="H31" s="170" t="s">
        <v>452</v>
      </c>
      <c r="I31" s="170" t="s">
        <v>452</v>
      </c>
      <c r="J31" s="170" t="s">
        <v>452</v>
      </c>
      <c r="K31" s="170" t="s">
        <v>452</v>
      </c>
      <c r="L31" s="170" t="s">
        <v>452</v>
      </c>
      <c r="M31" s="170" t="s">
        <v>452</v>
      </c>
      <c r="N31" s="170" t="s">
        <v>452</v>
      </c>
      <c r="O31" s="170" t="s">
        <v>452</v>
      </c>
      <c r="P31" s="170">
        <v>348</v>
      </c>
      <c r="Q31" s="301" t="s">
        <v>452</v>
      </c>
      <c r="R31" s="301">
        <v>360</v>
      </c>
      <c r="S31" s="301">
        <v>354</v>
      </c>
      <c r="T31" s="303">
        <v>385</v>
      </c>
      <c r="U31" s="301">
        <v>326</v>
      </c>
      <c r="V31" s="301">
        <v>320</v>
      </c>
      <c r="W31" s="301" t="s">
        <v>452</v>
      </c>
      <c r="X31" s="301" t="s">
        <v>452</v>
      </c>
      <c r="Y31" s="301" t="s">
        <v>452</v>
      </c>
      <c r="Z31" s="301">
        <v>389</v>
      </c>
      <c r="AA31" s="301">
        <v>338</v>
      </c>
      <c r="AB31" s="301" t="s">
        <v>452</v>
      </c>
      <c r="AC31" s="301" t="s">
        <v>452</v>
      </c>
      <c r="AD31" s="303">
        <v>367</v>
      </c>
      <c r="AE31" s="396" t="s">
        <v>452</v>
      </c>
      <c r="AF31" s="396" t="s">
        <v>452</v>
      </c>
      <c r="AG31" s="396">
        <v>393</v>
      </c>
      <c r="AH31" s="396" t="s">
        <v>452</v>
      </c>
      <c r="AI31" s="396" t="s">
        <v>452</v>
      </c>
      <c r="AJ31" s="396">
        <v>367</v>
      </c>
      <c r="AK31" s="396"/>
      <c r="AL31" s="396"/>
      <c r="AM31" s="396"/>
      <c r="AN31" s="396"/>
      <c r="AO31" s="396"/>
      <c r="AP31" s="396"/>
      <c r="AQ31" s="34"/>
      <c r="AR31" s="34">
        <f>SUM(D31:AQ31)</f>
        <v>3947</v>
      </c>
      <c r="AS31" s="143">
        <f>C31*3</f>
        <v>33</v>
      </c>
      <c r="AT31" s="143">
        <v>119</v>
      </c>
      <c r="AU31" s="34">
        <f>AR31-(AT31*AS31)</f>
        <v>20</v>
      </c>
      <c r="AV31" s="144" t="s">
        <v>43</v>
      </c>
      <c r="AW31" s="145">
        <f>AS31</f>
        <v>33</v>
      </c>
      <c r="AX31" s="35">
        <f>AR31/AS31</f>
        <v>119.60606060606061</v>
      </c>
    </row>
    <row r="32" spans="1:50" s="33" customFormat="1" ht="12" customHeight="1" x14ac:dyDescent="0.2">
      <c r="A32" s="66" t="s">
        <v>410</v>
      </c>
      <c r="B32" s="34" t="s">
        <v>200</v>
      </c>
      <c r="C32" s="34">
        <v>16</v>
      </c>
      <c r="D32" s="170" t="s">
        <v>452</v>
      </c>
      <c r="E32" s="170" t="s">
        <v>452</v>
      </c>
      <c r="F32" s="170" t="s">
        <v>452</v>
      </c>
      <c r="G32" s="170">
        <v>394</v>
      </c>
      <c r="H32" s="170" t="s">
        <v>452</v>
      </c>
      <c r="I32" s="170">
        <v>363</v>
      </c>
      <c r="J32" s="170" t="s">
        <v>452</v>
      </c>
      <c r="K32" s="170" t="s">
        <v>452</v>
      </c>
      <c r="L32" s="170">
        <v>310</v>
      </c>
      <c r="M32" s="170">
        <v>342</v>
      </c>
      <c r="N32" s="170" t="s">
        <v>452</v>
      </c>
      <c r="O32" s="170">
        <v>384</v>
      </c>
      <c r="P32" s="170">
        <v>348</v>
      </c>
      <c r="Q32" s="301">
        <v>302</v>
      </c>
      <c r="R32" s="301">
        <v>391</v>
      </c>
      <c r="S32" s="301">
        <v>387</v>
      </c>
      <c r="T32" s="303" t="s">
        <v>452</v>
      </c>
      <c r="U32" s="301">
        <v>347</v>
      </c>
      <c r="V32" s="301" t="s">
        <v>452</v>
      </c>
      <c r="W32" s="301">
        <v>376</v>
      </c>
      <c r="X32" s="301">
        <v>322</v>
      </c>
      <c r="Y32" s="301" t="s">
        <v>452</v>
      </c>
      <c r="Z32" s="301" t="s">
        <v>452</v>
      </c>
      <c r="AA32" s="301">
        <v>390</v>
      </c>
      <c r="AB32" s="301" t="s">
        <v>452</v>
      </c>
      <c r="AC32" s="301" t="s">
        <v>452</v>
      </c>
      <c r="AD32" s="303">
        <v>331</v>
      </c>
      <c r="AE32" s="396" t="s">
        <v>452</v>
      </c>
      <c r="AF32" s="396" t="s">
        <v>452</v>
      </c>
      <c r="AG32" s="396">
        <v>370</v>
      </c>
      <c r="AH32" s="396" t="s">
        <v>452</v>
      </c>
      <c r="AI32" s="396">
        <v>378</v>
      </c>
      <c r="AJ32" s="396" t="s">
        <v>452</v>
      </c>
      <c r="AK32" s="396"/>
      <c r="AL32" s="396"/>
      <c r="AM32" s="396"/>
      <c r="AN32" s="396"/>
      <c r="AO32" s="396"/>
      <c r="AP32" s="396"/>
      <c r="AQ32" s="34"/>
      <c r="AR32" s="34">
        <f>SUM(D32:AQ32)</f>
        <v>5735</v>
      </c>
      <c r="AS32" s="143">
        <f>C32*3</f>
        <v>48</v>
      </c>
      <c r="AT32" s="143">
        <v>119</v>
      </c>
      <c r="AU32" s="34">
        <f>AR32-(AT32*AS32)</f>
        <v>23</v>
      </c>
      <c r="AV32" s="144" t="s">
        <v>43</v>
      </c>
      <c r="AW32" s="145">
        <f>AS32</f>
        <v>48</v>
      </c>
      <c r="AX32" s="35">
        <f>AR32/AS32</f>
        <v>119.47916666666667</v>
      </c>
    </row>
    <row r="33" spans="1:50" s="33" customFormat="1" ht="12" customHeight="1" x14ac:dyDescent="0.2">
      <c r="A33" s="66" t="s">
        <v>422</v>
      </c>
      <c r="B33" s="34" t="s">
        <v>203</v>
      </c>
      <c r="C33" s="34">
        <v>19</v>
      </c>
      <c r="D33" s="170">
        <v>368</v>
      </c>
      <c r="E33" s="170" t="s">
        <v>452</v>
      </c>
      <c r="F33" s="170">
        <v>316</v>
      </c>
      <c r="G33" s="170" t="s">
        <v>452</v>
      </c>
      <c r="H33" s="170">
        <v>359</v>
      </c>
      <c r="I33" s="170" t="s">
        <v>452</v>
      </c>
      <c r="J33" s="170">
        <v>387</v>
      </c>
      <c r="K33" s="170">
        <v>376</v>
      </c>
      <c r="L33" s="170" t="s">
        <v>452</v>
      </c>
      <c r="M33" s="170" t="s">
        <v>452</v>
      </c>
      <c r="N33" s="170" t="s">
        <v>452</v>
      </c>
      <c r="O33" s="170">
        <v>389</v>
      </c>
      <c r="P33" s="170">
        <v>354</v>
      </c>
      <c r="Q33" s="303">
        <v>340</v>
      </c>
      <c r="R33" s="301">
        <v>384</v>
      </c>
      <c r="S33" s="301" t="s">
        <v>452</v>
      </c>
      <c r="T33" s="301">
        <v>380</v>
      </c>
      <c r="U33" s="301" t="s">
        <v>452</v>
      </c>
      <c r="V33" s="301">
        <v>340</v>
      </c>
      <c r="W33" s="301" t="s">
        <v>452</v>
      </c>
      <c r="X33" s="301" t="s">
        <v>452</v>
      </c>
      <c r="Y33" s="301">
        <v>355</v>
      </c>
      <c r="Z33" s="301">
        <v>379</v>
      </c>
      <c r="AA33" s="301">
        <v>368</v>
      </c>
      <c r="AB33" s="301" t="s">
        <v>452</v>
      </c>
      <c r="AC33" s="301" t="s">
        <v>452</v>
      </c>
      <c r="AD33" s="396">
        <v>337</v>
      </c>
      <c r="AE33" s="303">
        <v>343</v>
      </c>
      <c r="AF33" s="396">
        <v>324</v>
      </c>
      <c r="AG33" s="396" t="s">
        <v>452</v>
      </c>
      <c r="AH33" s="396">
        <v>353</v>
      </c>
      <c r="AI33" s="396" t="s">
        <v>452</v>
      </c>
      <c r="AJ33" s="396">
        <v>356</v>
      </c>
      <c r="AK33" s="396"/>
      <c r="AL33" s="396"/>
      <c r="AM33" s="396"/>
      <c r="AN33" s="396"/>
      <c r="AO33" s="396"/>
      <c r="AP33" s="396"/>
      <c r="AQ33" s="34"/>
      <c r="AR33" s="34">
        <f>SUM(D33:AQ33)</f>
        <v>6808</v>
      </c>
      <c r="AS33" s="143">
        <f>C33*3</f>
        <v>57</v>
      </c>
      <c r="AT33" s="143">
        <v>119</v>
      </c>
      <c r="AU33" s="34">
        <f>AR33-(AT33*AS33)</f>
        <v>25</v>
      </c>
      <c r="AV33" s="144" t="s">
        <v>43</v>
      </c>
      <c r="AW33" s="145">
        <f>AS33</f>
        <v>57</v>
      </c>
      <c r="AX33" s="35">
        <f>AR33/AS33</f>
        <v>119.43859649122807</v>
      </c>
    </row>
    <row r="34" spans="1:50" s="33" customFormat="1" ht="12" customHeight="1" x14ac:dyDescent="0.2">
      <c r="A34" s="66" t="s">
        <v>459</v>
      </c>
      <c r="B34" s="34" t="s">
        <v>205</v>
      </c>
      <c r="C34" s="34">
        <v>18</v>
      </c>
      <c r="D34" s="170" t="s">
        <v>452</v>
      </c>
      <c r="E34" s="170">
        <v>333</v>
      </c>
      <c r="F34" s="170" t="s">
        <v>452</v>
      </c>
      <c r="G34" s="170" t="s">
        <v>452</v>
      </c>
      <c r="H34" s="170">
        <v>361</v>
      </c>
      <c r="I34" s="170" t="s">
        <v>452</v>
      </c>
      <c r="J34" s="170">
        <v>376</v>
      </c>
      <c r="K34" s="170" t="s">
        <v>452</v>
      </c>
      <c r="L34" s="170">
        <v>345</v>
      </c>
      <c r="M34" s="170">
        <v>356</v>
      </c>
      <c r="N34" s="170" t="s">
        <v>452</v>
      </c>
      <c r="O34" s="170">
        <v>322</v>
      </c>
      <c r="P34" s="170" t="s">
        <v>452</v>
      </c>
      <c r="Q34" s="301">
        <v>382</v>
      </c>
      <c r="R34" s="303">
        <v>336</v>
      </c>
      <c r="S34" s="301">
        <v>353</v>
      </c>
      <c r="T34" s="301">
        <v>342</v>
      </c>
      <c r="U34" s="301" t="s">
        <v>452</v>
      </c>
      <c r="V34" s="301">
        <v>396</v>
      </c>
      <c r="W34" s="301" t="s">
        <v>452</v>
      </c>
      <c r="X34" s="301">
        <v>387</v>
      </c>
      <c r="Y34" s="301" t="s">
        <v>452</v>
      </c>
      <c r="Z34" s="301" t="s">
        <v>452</v>
      </c>
      <c r="AA34" s="301">
        <v>394</v>
      </c>
      <c r="AB34" s="301" t="s">
        <v>452</v>
      </c>
      <c r="AC34" s="301">
        <v>383</v>
      </c>
      <c r="AD34" s="303">
        <v>323</v>
      </c>
      <c r="AE34" s="396">
        <v>387</v>
      </c>
      <c r="AF34" s="396" t="s">
        <v>452</v>
      </c>
      <c r="AG34" s="396" t="s">
        <v>452</v>
      </c>
      <c r="AH34" s="396">
        <v>307</v>
      </c>
      <c r="AI34" s="396" t="s">
        <v>452</v>
      </c>
      <c r="AJ34" s="396">
        <v>366</v>
      </c>
      <c r="AK34" s="396"/>
      <c r="AL34" s="396"/>
      <c r="AM34" s="396"/>
      <c r="AN34" s="396"/>
      <c r="AO34" s="396"/>
      <c r="AP34" s="396"/>
      <c r="AQ34" s="34"/>
      <c r="AR34" s="34">
        <f>SUM(D34:AQ34)</f>
        <v>6449</v>
      </c>
      <c r="AS34" s="143">
        <f>C34*3</f>
        <v>54</v>
      </c>
      <c r="AT34" s="143">
        <v>119</v>
      </c>
      <c r="AU34" s="34">
        <f>AR34-(AT34*AS34)</f>
        <v>23</v>
      </c>
      <c r="AV34" s="144" t="s">
        <v>43</v>
      </c>
      <c r="AW34" s="145">
        <f>AS34</f>
        <v>54</v>
      </c>
      <c r="AX34" s="35">
        <f>AR34/AS34</f>
        <v>119.42592592592592</v>
      </c>
    </row>
    <row r="35" spans="1:50" s="33" customFormat="1" ht="12" customHeight="1" x14ac:dyDescent="0.2">
      <c r="A35" s="66" t="s">
        <v>453</v>
      </c>
      <c r="B35" s="34" t="s">
        <v>206</v>
      </c>
      <c r="C35" s="34">
        <v>15</v>
      </c>
      <c r="D35" s="170" t="s">
        <v>452</v>
      </c>
      <c r="E35" s="170" t="s">
        <v>452</v>
      </c>
      <c r="F35" s="170">
        <v>375</v>
      </c>
      <c r="G35" s="170" t="s">
        <v>452</v>
      </c>
      <c r="H35" s="170" t="s">
        <v>452</v>
      </c>
      <c r="I35" s="170">
        <v>391</v>
      </c>
      <c r="J35" s="170" t="s">
        <v>452</v>
      </c>
      <c r="K35" s="170" t="s">
        <v>452</v>
      </c>
      <c r="L35" s="170">
        <v>317</v>
      </c>
      <c r="M35" s="170">
        <v>351</v>
      </c>
      <c r="N35" s="170" t="s">
        <v>452</v>
      </c>
      <c r="O35" s="170" t="s">
        <v>452</v>
      </c>
      <c r="P35" s="170" t="s">
        <v>452</v>
      </c>
      <c r="Q35" s="303">
        <v>368</v>
      </c>
      <c r="R35" s="301" t="s">
        <v>452</v>
      </c>
      <c r="S35" s="301" t="s">
        <v>452</v>
      </c>
      <c r="T35" s="301">
        <v>388</v>
      </c>
      <c r="U35" s="301" t="s">
        <v>452</v>
      </c>
      <c r="V35" s="301" t="s">
        <v>452</v>
      </c>
      <c r="W35" s="301">
        <v>306</v>
      </c>
      <c r="X35" s="301">
        <v>373</v>
      </c>
      <c r="Y35" s="301" t="s">
        <v>452</v>
      </c>
      <c r="Z35" s="301" t="s">
        <v>452</v>
      </c>
      <c r="AA35" s="301" t="s">
        <v>452</v>
      </c>
      <c r="AB35" s="301">
        <v>395</v>
      </c>
      <c r="AC35" s="301">
        <v>366</v>
      </c>
      <c r="AD35" s="396">
        <v>352</v>
      </c>
      <c r="AE35" s="396">
        <v>309</v>
      </c>
      <c r="AF35" s="396">
        <v>351</v>
      </c>
      <c r="AG35" s="303">
        <v>365</v>
      </c>
      <c r="AH35" s="396" t="s">
        <v>452</v>
      </c>
      <c r="AI35" s="396">
        <v>365</v>
      </c>
      <c r="AJ35" s="396" t="s">
        <v>452</v>
      </c>
      <c r="AK35" s="396"/>
      <c r="AL35" s="396"/>
      <c r="AM35" s="396"/>
      <c r="AN35" s="396"/>
      <c r="AO35" s="396"/>
      <c r="AP35" s="396"/>
      <c r="AQ35" s="34"/>
      <c r="AR35" s="34">
        <f>SUM(D35:AQ35)</f>
        <v>5372</v>
      </c>
      <c r="AS35" s="143">
        <f>C35*3</f>
        <v>45</v>
      </c>
      <c r="AT35" s="143">
        <v>119</v>
      </c>
      <c r="AU35" s="34">
        <f>AR35-(AT35*AS35)</f>
        <v>17</v>
      </c>
      <c r="AV35" s="144" t="s">
        <v>43</v>
      </c>
      <c r="AW35" s="145">
        <f>AS35</f>
        <v>45</v>
      </c>
      <c r="AX35" s="35">
        <f>AR35/AS35</f>
        <v>119.37777777777778</v>
      </c>
    </row>
    <row r="36" spans="1:50" s="33" customFormat="1" ht="12" customHeight="1" x14ac:dyDescent="0.2">
      <c r="A36" s="66" t="s">
        <v>386</v>
      </c>
      <c r="B36" s="34" t="s">
        <v>209</v>
      </c>
      <c r="C36" s="34">
        <v>19</v>
      </c>
      <c r="D36" s="170">
        <v>346</v>
      </c>
      <c r="E36" s="170" t="s">
        <v>452</v>
      </c>
      <c r="F36" s="170">
        <v>344</v>
      </c>
      <c r="G36" s="170" t="s">
        <v>452</v>
      </c>
      <c r="H36" s="170" t="s">
        <v>452</v>
      </c>
      <c r="I36" s="170">
        <v>351</v>
      </c>
      <c r="J36" s="170">
        <v>365</v>
      </c>
      <c r="K36" s="170" t="s">
        <v>452</v>
      </c>
      <c r="L36" s="170">
        <v>319</v>
      </c>
      <c r="M36" s="170" t="s">
        <v>452</v>
      </c>
      <c r="N36" s="170">
        <v>351</v>
      </c>
      <c r="O36" s="170" t="s">
        <v>452</v>
      </c>
      <c r="P36" s="170" t="s">
        <v>452</v>
      </c>
      <c r="Q36" s="303">
        <v>373</v>
      </c>
      <c r="R36" s="301">
        <v>373</v>
      </c>
      <c r="S36" s="301" t="s">
        <v>452</v>
      </c>
      <c r="T36" s="301">
        <v>364</v>
      </c>
      <c r="U36" s="301">
        <v>403</v>
      </c>
      <c r="V36" s="301" t="s">
        <v>452</v>
      </c>
      <c r="W36" s="301" t="s">
        <v>452</v>
      </c>
      <c r="X36" s="301">
        <v>354</v>
      </c>
      <c r="Y36" s="301" t="s">
        <v>452</v>
      </c>
      <c r="Z36" s="301">
        <v>334</v>
      </c>
      <c r="AA36" s="301" t="s">
        <v>452</v>
      </c>
      <c r="AB36" s="301">
        <v>343</v>
      </c>
      <c r="AC36" s="301">
        <v>345</v>
      </c>
      <c r="AD36" s="396">
        <v>367</v>
      </c>
      <c r="AE36" s="303">
        <v>335</v>
      </c>
      <c r="AF36" s="396">
        <v>368</v>
      </c>
      <c r="AG36" s="396" t="s">
        <v>452</v>
      </c>
      <c r="AH36" s="396" t="s">
        <v>452</v>
      </c>
      <c r="AI36" s="396">
        <v>393</v>
      </c>
      <c r="AJ36" s="396">
        <v>373</v>
      </c>
      <c r="AK36" s="396"/>
      <c r="AL36" s="396"/>
      <c r="AM36" s="396"/>
      <c r="AN36" s="396"/>
      <c r="AO36" s="396"/>
      <c r="AP36" s="396"/>
      <c r="AQ36" s="34"/>
      <c r="AR36" s="34">
        <f>SUM(D36:AQ36)</f>
        <v>6801</v>
      </c>
      <c r="AS36" s="143">
        <f>C36*3</f>
        <v>57</v>
      </c>
      <c r="AT36" s="143">
        <v>119</v>
      </c>
      <c r="AU36" s="34">
        <f>AR36-(AT36*AS36)</f>
        <v>18</v>
      </c>
      <c r="AV36" s="144" t="s">
        <v>43</v>
      </c>
      <c r="AW36" s="145">
        <f>AS36</f>
        <v>57</v>
      </c>
      <c r="AX36" s="35">
        <f>AR36/AS36</f>
        <v>119.31578947368421</v>
      </c>
    </row>
    <row r="37" spans="1:50" s="33" customFormat="1" ht="12" customHeight="1" x14ac:dyDescent="0.2">
      <c r="A37" s="66" t="s">
        <v>609</v>
      </c>
      <c r="B37" s="34" t="s">
        <v>208</v>
      </c>
      <c r="C37" s="34">
        <v>8</v>
      </c>
      <c r="D37" s="170" t="s">
        <v>452</v>
      </c>
      <c r="E37" s="170" t="s">
        <v>452</v>
      </c>
      <c r="F37" s="170" t="s">
        <v>452</v>
      </c>
      <c r="G37" s="170" t="s">
        <v>452</v>
      </c>
      <c r="H37" s="170" t="s">
        <v>452</v>
      </c>
      <c r="I37" s="170" t="s">
        <v>452</v>
      </c>
      <c r="J37" s="170" t="s">
        <v>452</v>
      </c>
      <c r="K37" s="170" t="s">
        <v>452</v>
      </c>
      <c r="L37" s="170" t="s">
        <v>452</v>
      </c>
      <c r="M37" s="170" t="s">
        <v>452</v>
      </c>
      <c r="N37" s="170" t="s">
        <v>452</v>
      </c>
      <c r="O37" s="170" t="s">
        <v>452</v>
      </c>
      <c r="P37" s="170" t="s">
        <v>452</v>
      </c>
      <c r="Q37" s="301" t="s">
        <v>452</v>
      </c>
      <c r="R37" s="303" t="s">
        <v>452</v>
      </c>
      <c r="S37" s="301">
        <v>363</v>
      </c>
      <c r="T37" s="301">
        <v>312</v>
      </c>
      <c r="U37" s="301" t="s">
        <v>452</v>
      </c>
      <c r="V37" s="301" t="s">
        <v>452</v>
      </c>
      <c r="W37" s="301">
        <v>418</v>
      </c>
      <c r="X37" s="301" t="s">
        <v>452</v>
      </c>
      <c r="Y37" s="301">
        <v>371</v>
      </c>
      <c r="Z37" s="301" t="s">
        <v>452</v>
      </c>
      <c r="AA37" s="301" t="s">
        <v>452</v>
      </c>
      <c r="AB37" s="301">
        <v>348</v>
      </c>
      <c r="AC37" s="301" t="s">
        <v>452</v>
      </c>
      <c r="AD37" s="303">
        <v>378</v>
      </c>
      <c r="AE37" s="396">
        <v>314</v>
      </c>
      <c r="AF37" s="396" t="s">
        <v>452</v>
      </c>
      <c r="AG37" s="396" t="s">
        <v>452</v>
      </c>
      <c r="AH37" s="396" t="s">
        <v>452</v>
      </c>
      <c r="AI37" s="396">
        <v>356</v>
      </c>
      <c r="AJ37" s="396" t="s">
        <v>452</v>
      </c>
      <c r="AK37" s="396"/>
      <c r="AL37" s="396"/>
      <c r="AM37" s="396"/>
      <c r="AN37" s="396"/>
      <c r="AO37" s="396"/>
      <c r="AP37" s="396"/>
      <c r="AQ37" s="34"/>
      <c r="AR37" s="34">
        <f>SUM(D37:AQ37)</f>
        <v>2860</v>
      </c>
      <c r="AS37" s="143">
        <f>C37*3</f>
        <v>24</v>
      </c>
      <c r="AT37" s="143">
        <v>119</v>
      </c>
      <c r="AU37" s="34">
        <f>AR37-(AT37*AS37)</f>
        <v>4</v>
      </c>
      <c r="AV37" s="144" t="s">
        <v>43</v>
      </c>
      <c r="AW37" s="145">
        <f>AS37</f>
        <v>24</v>
      </c>
      <c r="AX37" s="35">
        <f>AR37/AS37</f>
        <v>119.16666666666667</v>
      </c>
    </row>
    <row r="38" spans="1:50" s="33" customFormat="1" ht="12" customHeight="1" x14ac:dyDescent="0.2">
      <c r="A38" s="67" t="s">
        <v>418</v>
      </c>
      <c r="B38" s="34" t="s">
        <v>203</v>
      </c>
      <c r="C38" s="34">
        <v>18</v>
      </c>
      <c r="D38" s="170">
        <v>359</v>
      </c>
      <c r="E38" s="170" t="s">
        <v>452</v>
      </c>
      <c r="F38" s="170">
        <v>307</v>
      </c>
      <c r="G38" s="170" t="s">
        <v>452</v>
      </c>
      <c r="H38" s="170">
        <v>390</v>
      </c>
      <c r="I38" s="170" t="s">
        <v>452</v>
      </c>
      <c r="J38" s="170">
        <v>390</v>
      </c>
      <c r="K38" s="170">
        <v>329</v>
      </c>
      <c r="L38" s="170" t="s">
        <v>452</v>
      </c>
      <c r="M38" s="170" t="s">
        <v>452</v>
      </c>
      <c r="N38" s="170" t="s">
        <v>452</v>
      </c>
      <c r="O38" s="170">
        <v>350</v>
      </c>
      <c r="P38" s="170">
        <v>324</v>
      </c>
      <c r="Q38" s="303">
        <v>356</v>
      </c>
      <c r="R38" s="301">
        <v>338</v>
      </c>
      <c r="S38" s="301" t="s">
        <v>452</v>
      </c>
      <c r="T38" s="301">
        <v>352</v>
      </c>
      <c r="U38" s="301" t="s">
        <v>452</v>
      </c>
      <c r="V38" s="301">
        <v>379</v>
      </c>
      <c r="W38" s="301" t="s">
        <v>452</v>
      </c>
      <c r="X38" s="301" t="s">
        <v>452</v>
      </c>
      <c r="Y38" s="301">
        <v>340</v>
      </c>
      <c r="Z38" s="301">
        <v>410</v>
      </c>
      <c r="AA38" s="301">
        <v>353</v>
      </c>
      <c r="AB38" s="301" t="s">
        <v>452</v>
      </c>
      <c r="AC38" s="301" t="s">
        <v>452</v>
      </c>
      <c r="AD38" s="396" t="s">
        <v>452</v>
      </c>
      <c r="AE38" s="303">
        <v>339</v>
      </c>
      <c r="AF38" s="396">
        <v>378</v>
      </c>
      <c r="AG38" s="396" t="s">
        <v>452</v>
      </c>
      <c r="AH38" s="396">
        <v>354</v>
      </c>
      <c r="AI38" s="396" t="s">
        <v>452</v>
      </c>
      <c r="AJ38" s="396">
        <v>376</v>
      </c>
      <c r="AK38" s="396"/>
      <c r="AL38" s="396"/>
      <c r="AM38" s="396"/>
      <c r="AN38" s="396"/>
      <c r="AO38" s="396"/>
      <c r="AP38" s="396"/>
      <c r="AQ38" s="34"/>
      <c r="AR38" s="34">
        <f>SUM(D38:AQ38)</f>
        <v>6424</v>
      </c>
      <c r="AS38" s="143">
        <f>C38*3</f>
        <v>54</v>
      </c>
      <c r="AT38" s="143">
        <v>118</v>
      </c>
      <c r="AU38" s="34">
        <f>AR38-(AT38*AS38)</f>
        <v>52</v>
      </c>
      <c r="AV38" s="144" t="s">
        <v>43</v>
      </c>
      <c r="AW38" s="145">
        <f>AS38</f>
        <v>54</v>
      </c>
      <c r="AX38" s="35">
        <f>AR38/AS38</f>
        <v>118.96296296296296</v>
      </c>
    </row>
    <row r="39" spans="1:50" s="33" customFormat="1" ht="12" customHeight="1" x14ac:dyDescent="0.2">
      <c r="A39" s="67" t="s">
        <v>427</v>
      </c>
      <c r="B39" s="34" t="s">
        <v>205</v>
      </c>
      <c r="C39" s="34">
        <v>18</v>
      </c>
      <c r="D39" s="170" t="s">
        <v>452</v>
      </c>
      <c r="E39" s="170">
        <v>372</v>
      </c>
      <c r="F39" s="170" t="s">
        <v>452</v>
      </c>
      <c r="G39" s="170" t="s">
        <v>452</v>
      </c>
      <c r="H39" s="170">
        <v>374</v>
      </c>
      <c r="I39" s="170" t="s">
        <v>452</v>
      </c>
      <c r="J39" s="170">
        <v>340</v>
      </c>
      <c r="K39" s="170" t="s">
        <v>452</v>
      </c>
      <c r="L39" s="170">
        <v>344</v>
      </c>
      <c r="M39" s="170">
        <v>352</v>
      </c>
      <c r="N39" s="170" t="s">
        <v>452</v>
      </c>
      <c r="O39" s="170">
        <v>389</v>
      </c>
      <c r="P39" s="170" t="s">
        <v>452</v>
      </c>
      <c r="Q39" s="301">
        <v>352</v>
      </c>
      <c r="R39" s="303">
        <v>340</v>
      </c>
      <c r="S39" s="301">
        <v>332</v>
      </c>
      <c r="T39" s="301">
        <v>362</v>
      </c>
      <c r="U39" s="301" t="s">
        <v>452</v>
      </c>
      <c r="V39" s="301">
        <v>381</v>
      </c>
      <c r="W39" s="301" t="s">
        <v>452</v>
      </c>
      <c r="X39" s="301">
        <v>360</v>
      </c>
      <c r="Y39" s="301" t="s">
        <v>452</v>
      </c>
      <c r="Z39" s="301" t="s">
        <v>452</v>
      </c>
      <c r="AA39" s="301">
        <v>386</v>
      </c>
      <c r="AB39" s="301" t="s">
        <v>452</v>
      </c>
      <c r="AC39" s="301">
        <v>321</v>
      </c>
      <c r="AD39" s="303">
        <v>375</v>
      </c>
      <c r="AE39" s="396">
        <v>352</v>
      </c>
      <c r="AF39" s="396" t="s">
        <v>452</v>
      </c>
      <c r="AG39" s="396" t="s">
        <v>452</v>
      </c>
      <c r="AH39" s="396">
        <v>343</v>
      </c>
      <c r="AI39" s="396" t="s">
        <v>452</v>
      </c>
      <c r="AJ39" s="396">
        <v>346</v>
      </c>
      <c r="AK39" s="396"/>
      <c r="AL39" s="396"/>
      <c r="AM39" s="396"/>
      <c r="AN39" s="396"/>
      <c r="AO39" s="396"/>
      <c r="AP39" s="396"/>
      <c r="AQ39" s="34"/>
      <c r="AR39" s="34">
        <f>SUM(D39:AQ39)</f>
        <v>6421</v>
      </c>
      <c r="AS39" s="143">
        <f>C39*3</f>
        <v>54</v>
      </c>
      <c r="AT39" s="143">
        <v>118</v>
      </c>
      <c r="AU39" s="34">
        <f>AR39-(AT39*AS39)</f>
        <v>49</v>
      </c>
      <c r="AV39" s="144" t="s">
        <v>43</v>
      </c>
      <c r="AW39" s="145">
        <f>AS39</f>
        <v>54</v>
      </c>
      <c r="AX39" s="35">
        <f>AR39/AS39</f>
        <v>118.9074074074074</v>
      </c>
    </row>
    <row r="40" spans="1:50" s="33" customFormat="1" ht="12" customHeight="1" x14ac:dyDescent="0.2">
      <c r="A40" s="66" t="s">
        <v>411</v>
      </c>
      <c r="B40" s="34" t="s">
        <v>200</v>
      </c>
      <c r="C40" s="34">
        <v>16</v>
      </c>
      <c r="D40" s="170" t="s">
        <v>452</v>
      </c>
      <c r="E40" s="170" t="s">
        <v>452</v>
      </c>
      <c r="F40" s="170" t="s">
        <v>452</v>
      </c>
      <c r="G40" s="170">
        <v>379</v>
      </c>
      <c r="H40" s="170" t="s">
        <v>452</v>
      </c>
      <c r="I40" s="170">
        <v>358</v>
      </c>
      <c r="J40" s="170" t="s">
        <v>452</v>
      </c>
      <c r="K40" s="170" t="s">
        <v>452</v>
      </c>
      <c r="L40" s="170">
        <v>362</v>
      </c>
      <c r="M40" s="170">
        <v>323</v>
      </c>
      <c r="N40" s="170" t="s">
        <v>452</v>
      </c>
      <c r="O40" s="170">
        <v>386</v>
      </c>
      <c r="P40" s="170">
        <v>325</v>
      </c>
      <c r="Q40" s="301">
        <v>325</v>
      </c>
      <c r="R40" s="301">
        <v>368</v>
      </c>
      <c r="S40" s="301">
        <v>357</v>
      </c>
      <c r="T40" s="303">
        <v>372</v>
      </c>
      <c r="U40" s="301">
        <v>353</v>
      </c>
      <c r="V40" s="301" t="s">
        <v>452</v>
      </c>
      <c r="W40" s="301">
        <v>351</v>
      </c>
      <c r="X40" s="301">
        <v>314</v>
      </c>
      <c r="Y40" s="301" t="s">
        <v>452</v>
      </c>
      <c r="Z40" s="301" t="s">
        <v>452</v>
      </c>
      <c r="AA40" s="301">
        <v>382</v>
      </c>
      <c r="AB40" s="301" t="s">
        <v>452</v>
      </c>
      <c r="AC40" s="301" t="s">
        <v>452</v>
      </c>
      <c r="AD40" s="303">
        <v>375</v>
      </c>
      <c r="AE40" s="396" t="s">
        <v>452</v>
      </c>
      <c r="AF40" s="396" t="s">
        <v>452</v>
      </c>
      <c r="AG40" s="396" t="s">
        <v>452</v>
      </c>
      <c r="AH40" s="396" t="s">
        <v>452</v>
      </c>
      <c r="AI40" s="396">
        <v>372</v>
      </c>
      <c r="AJ40" s="396" t="s">
        <v>452</v>
      </c>
      <c r="AK40" s="396"/>
      <c r="AL40" s="396"/>
      <c r="AM40" s="396"/>
      <c r="AN40" s="396"/>
      <c r="AO40" s="396"/>
      <c r="AP40" s="396"/>
      <c r="AQ40" s="34"/>
      <c r="AR40" s="34">
        <f>SUM(D40:AQ40)</f>
        <v>5702</v>
      </c>
      <c r="AS40" s="143">
        <f>C40*3</f>
        <v>48</v>
      </c>
      <c r="AT40" s="143">
        <v>118</v>
      </c>
      <c r="AU40" s="34">
        <f>AR40-(AT40*AS40)</f>
        <v>38</v>
      </c>
      <c r="AV40" s="144" t="s">
        <v>43</v>
      </c>
      <c r="AW40" s="145">
        <f>AS40</f>
        <v>48</v>
      </c>
      <c r="AX40" s="35">
        <f>AR40/AS40</f>
        <v>118.79166666666667</v>
      </c>
    </row>
    <row r="41" spans="1:50" s="33" customFormat="1" ht="12" customHeight="1" x14ac:dyDescent="0.2">
      <c r="A41" s="66" t="s">
        <v>387</v>
      </c>
      <c r="B41" s="34" t="s">
        <v>209</v>
      </c>
      <c r="C41" s="34">
        <v>18</v>
      </c>
      <c r="D41" s="170">
        <v>327</v>
      </c>
      <c r="E41" s="170" t="s">
        <v>452</v>
      </c>
      <c r="F41" s="170">
        <v>350</v>
      </c>
      <c r="G41" s="170" t="s">
        <v>452</v>
      </c>
      <c r="H41" s="170" t="s">
        <v>452</v>
      </c>
      <c r="I41" s="170">
        <v>317</v>
      </c>
      <c r="J41" s="170">
        <v>377</v>
      </c>
      <c r="K41" s="170" t="s">
        <v>452</v>
      </c>
      <c r="L41" s="170">
        <v>364</v>
      </c>
      <c r="M41" s="170" t="s">
        <v>452</v>
      </c>
      <c r="N41" s="170">
        <v>367</v>
      </c>
      <c r="O41" s="170" t="s">
        <v>452</v>
      </c>
      <c r="P41" s="170" t="s">
        <v>452</v>
      </c>
      <c r="Q41" s="303">
        <v>375</v>
      </c>
      <c r="R41" s="301">
        <v>345</v>
      </c>
      <c r="S41" s="301" t="s">
        <v>452</v>
      </c>
      <c r="T41" s="301">
        <v>335</v>
      </c>
      <c r="U41" s="301">
        <v>309</v>
      </c>
      <c r="V41" s="301" t="s">
        <v>452</v>
      </c>
      <c r="W41" s="301" t="s">
        <v>452</v>
      </c>
      <c r="X41" s="301">
        <v>423</v>
      </c>
      <c r="Y41" s="301" t="s">
        <v>452</v>
      </c>
      <c r="Z41" s="301" t="s">
        <v>452</v>
      </c>
      <c r="AA41" s="301" t="s">
        <v>452</v>
      </c>
      <c r="AB41" s="301">
        <v>375</v>
      </c>
      <c r="AC41" s="301">
        <v>396</v>
      </c>
      <c r="AD41" s="396">
        <v>350</v>
      </c>
      <c r="AE41" s="303">
        <v>401</v>
      </c>
      <c r="AF41" s="396">
        <v>289</v>
      </c>
      <c r="AG41" s="396" t="s">
        <v>452</v>
      </c>
      <c r="AH41" s="396" t="s">
        <v>452</v>
      </c>
      <c r="AI41" s="396">
        <v>322</v>
      </c>
      <c r="AJ41" s="396">
        <v>372</v>
      </c>
      <c r="AK41" s="396"/>
      <c r="AL41" s="396"/>
      <c r="AM41" s="396"/>
      <c r="AN41" s="396"/>
      <c r="AO41" s="396"/>
      <c r="AP41" s="396"/>
      <c r="AQ41" s="34"/>
      <c r="AR41" s="34">
        <f>SUM(D41:AQ41)</f>
        <v>6394</v>
      </c>
      <c r="AS41" s="143">
        <f>C41*3</f>
        <v>54</v>
      </c>
      <c r="AT41" s="143">
        <v>118</v>
      </c>
      <c r="AU41" s="34">
        <f>AR41-(AT41*AS41)</f>
        <v>22</v>
      </c>
      <c r="AV41" s="144" t="s">
        <v>43</v>
      </c>
      <c r="AW41" s="145">
        <f>AS41</f>
        <v>54</v>
      </c>
      <c r="AX41" s="35">
        <f>AR41/AS41</f>
        <v>118.4074074074074</v>
      </c>
    </row>
    <row r="42" spans="1:50" s="33" customFormat="1" ht="12" customHeight="1" x14ac:dyDescent="0.2">
      <c r="A42" s="66" t="s">
        <v>434</v>
      </c>
      <c r="B42" s="34" t="s">
        <v>204</v>
      </c>
      <c r="C42" s="34">
        <v>19</v>
      </c>
      <c r="D42" s="170" t="s">
        <v>452</v>
      </c>
      <c r="E42" s="170">
        <v>348</v>
      </c>
      <c r="F42" s="170">
        <v>341</v>
      </c>
      <c r="G42" s="170">
        <v>379</v>
      </c>
      <c r="H42" s="170" t="s">
        <v>452</v>
      </c>
      <c r="I42" s="170" t="s">
        <v>452</v>
      </c>
      <c r="J42" s="170">
        <v>380</v>
      </c>
      <c r="K42" s="170" t="s">
        <v>452</v>
      </c>
      <c r="L42" s="170" t="s">
        <v>452</v>
      </c>
      <c r="M42" s="170" t="s">
        <v>452</v>
      </c>
      <c r="N42" s="170">
        <v>352</v>
      </c>
      <c r="O42" s="170">
        <v>410</v>
      </c>
      <c r="P42" s="170" t="s">
        <v>452</v>
      </c>
      <c r="Q42" s="301">
        <v>370</v>
      </c>
      <c r="R42" s="303">
        <v>319</v>
      </c>
      <c r="S42" s="301" t="s">
        <v>452</v>
      </c>
      <c r="T42" s="301" t="s">
        <v>452</v>
      </c>
      <c r="U42" s="301">
        <v>308</v>
      </c>
      <c r="V42" s="301">
        <v>345</v>
      </c>
      <c r="W42" s="301" t="s">
        <v>452</v>
      </c>
      <c r="X42" s="301">
        <v>337</v>
      </c>
      <c r="Y42" s="301">
        <v>312</v>
      </c>
      <c r="Z42" s="301">
        <v>323</v>
      </c>
      <c r="AA42" s="301" t="s">
        <v>452</v>
      </c>
      <c r="AB42" s="301" t="s">
        <v>452</v>
      </c>
      <c r="AC42" s="301">
        <v>342</v>
      </c>
      <c r="AD42" s="303">
        <v>348</v>
      </c>
      <c r="AE42" s="396">
        <v>375</v>
      </c>
      <c r="AF42" s="396">
        <v>391</v>
      </c>
      <c r="AG42" s="396">
        <v>356</v>
      </c>
      <c r="AH42" s="396" t="s">
        <v>452</v>
      </c>
      <c r="AI42" s="396" t="s">
        <v>452</v>
      </c>
      <c r="AJ42" s="396">
        <v>407</v>
      </c>
      <c r="AK42" s="396"/>
      <c r="AL42" s="396"/>
      <c r="AM42" s="396"/>
      <c r="AN42" s="396"/>
      <c r="AO42" s="396"/>
      <c r="AP42" s="396"/>
      <c r="AQ42" s="34"/>
      <c r="AR42" s="34">
        <f>SUM(D42:AQ42)</f>
        <v>6743</v>
      </c>
      <c r="AS42" s="143">
        <f>C42*3</f>
        <v>57</v>
      </c>
      <c r="AT42" s="143">
        <v>118</v>
      </c>
      <c r="AU42" s="34">
        <f>AR42-(AT42*AS42)</f>
        <v>17</v>
      </c>
      <c r="AV42" s="144" t="s">
        <v>43</v>
      </c>
      <c r="AW42" s="145">
        <f>AS42</f>
        <v>57</v>
      </c>
      <c r="AX42" s="35">
        <f>AR42/AS42</f>
        <v>118.29824561403508</v>
      </c>
    </row>
    <row r="43" spans="1:50" s="33" customFormat="1" ht="12" customHeight="1" x14ac:dyDescent="0.2">
      <c r="A43" s="66" t="s">
        <v>439</v>
      </c>
      <c r="B43" s="34" t="s">
        <v>199</v>
      </c>
      <c r="C43" s="34">
        <v>19</v>
      </c>
      <c r="D43" s="170">
        <v>366</v>
      </c>
      <c r="E43" s="170" t="s">
        <v>452</v>
      </c>
      <c r="F43" s="170">
        <v>322</v>
      </c>
      <c r="G43" s="170" t="s">
        <v>452</v>
      </c>
      <c r="H43" s="170">
        <v>367</v>
      </c>
      <c r="I43" s="170">
        <v>337</v>
      </c>
      <c r="J43" s="170" t="s">
        <v>452</v>
      </c>
      <c r="K43" s="170" t="s">
        <v>452</v>
      </c>
      <c r="L43" s="170">
        <v>356</v>
      </c>
      <c r="M43" s="170">
        <v>347</v>
      </c>
      <c r="N43" s="170" t="s">
        <v>452</v>
      </c>
      <c r="O43" s="170" t="s">
        <v>452</v>
      </c>
      <c r="P43" s="170">
        <v>355</v>
      </c>
      <c r="Q43" s="303">
        <v>346</v>
      </c>
      <c r="R43" s="301">
        <v>395</v>
      </c>
      <c r="S43" s="301" t="s">
        <v>452</v>
      </c>
      <c r="T43" s="301">
        <v>358</v>
      </c>
      <c r="U43" s="301" t="s">
        <v>452</v>
      </c>
      <c r="V43" s="301" t="s">
        <v>452</v>
      </c>
      <c r="W43" s="301">
        <v>365</v>
      </c>
      <c r="X43" s="301">
        <v>358</v>
      </c>
      <c r="Y43" s="301" t="s">
        <v>452</v>
      </c>
      <c r="Z43" s="301" t="s">
        <v>452</v>
      </c>
      <c r="AA43" s="301">
        <v>383</v>
      </c>
      <c r="AB43" s="301">
        <v>371</v>
      </c>
      <c r="AC43" s="301" t="s">
        <v>452</v>
      </c>
      <c r="AD43" s="396">
        <v>355</v>
      </c>
      <c r="AE43" s="303">
        <v>301</v>
      </c>
      <c r="AF43" s="396">
        <v>323</v>
      </c>
      <c r="AG43" s="396" t="s">
        <v>452</v>
      </c>
      <c r="AH43" s="396">
        <v>373</v>
      </c>
      <c r="AI43" s="396">
        <v>361</v>
      </c>
      <c r="AJ43" s="396" t="s">
        <v>452</v>
      </c>
      <c r="AK43" s="396"/>
      <c r="AL43" s="396"/>
      <c r="AM43" s="396"/>
      <c r="AN43" s="396"/>
      <c r="AO43" s="396"/>
      <c r="AP43" s="396"/>
      <c r="AQ43" s="34"/>
      <c r="AR43" s="34">
        <f>SUM(D43:AQ43)</f>
        <v>6739</v>
      </c>
      <c r="AS43" s="143">
        <f>C43*3</f>
        <v>57</v>
      </c>
      <c r="AT43" s="143">
        <v>118</v>
      </c>
      <c r="AU43" s="34">
        <f>AR43-(AT43*AS43)</f>
        <v>13</v>
      </c>
      <c r="AV43" s="144" t="s">
        <v>43</v>
      </c>
      <c r="AW43" s="145">
        <f>AS43</f>
        <v>57</v>
      </c>
      <c r="AX43" s="35">
        <f>AR43/AS43</f>
        <v>118.2280701754386</v>
      </c>
    </row>
    <row r="44" spans="1:50" s="33" customFormat="1" ht="12" customHeight="1" x14ac:dyDescent="0.2">
      <c r="A44" s="67" t="s">
        <v>408</v>
      </c>
      <c r="B44" s="34" t="s">
        <v>200</v>
      </c>
      <c r="C44" s="34">
        <v>16</v>
      </c>
      <c r="D44" s="170" t="s">
        <v>452</v>
      </c>
      <c r="E44" s="170" t="s">
        <v>452</v>
      </c>
      <c r="F44" s="170" t="s">
        <v>452</v>
      </c>
      <c r="G44" s="170">
        <v>322</v>
      </c>
      <c r="H44" s="170" t="s">
        <v>452</v>
      </c>
      <c r="I44" s="170">
        <v>368</v>
      </c>
      <c r="J44" s="170" t="s">
        <v>452</v>
      </c>
      <c r="K44" s="170" t="s">
        <v>452</v>
      </c>
      <c r="L44" s="170">
        <v>380</v>
      </c>
      <c r="M44" s="170">
        <v>366</v>
      </c>
      <c r="N44" s="170" t="s">
        <v>452</v>
      </c>
      <c r="O44" s="170">
        <v>327</v>
      </c>
      <c r="P44" s="170">
        <v>323</v>
      </c>
      <c r="Q44" s="301">
        <v>337</v>
      </c>
      <c r="R44" s="301">
        <v>336</v>
      </c>
      <c r="S44" s="301">
        <v>425</v>
      </c>
      <c r="T44" s="303">
        <v>367</v>
      </c>
      <c r="U44" s="301">
        <v>332</v>
      </c>
      <c r="V44" s="301" t="s">
        <v>452</v>
      </c>
      <c r="W44" s="301">
        <v>344</v>
      </c>
      <c r="X44" s="301">
        <v>359</v>
      </c>
      <c r="Y44" s="301" t="s">
        <v>452</v>
      </c>
      <c r="Z44" s="301" t="s">
        <v>452</v>
      </c>
      <c r="AA44" s="301">
        <v>351</v>
      </c>
      <c r="AB44" s="301" t="s">
        <v>452</v>
      </c>
      <c r="AC44" s="301" t="s">
        <v>452</v>
      </c>
      <c r="AD44" s="303" t="s">
        <v>452</v>
      </c>
      <c r="AE44" s="396" t="s">
        <v>452</v>
      </c>
      <c r="AF44" s="396" t="s">
        <v>452</v>
      </c>
      <c r="AG44" s="396">
        <v>390</v>
      </c>
      <c r="AH44" s="396" t="s">
        <v>452</v>
      </c>
      <c r="AI44" s="396">
        <v>346</v>
      </c>
      <c r="AJ44" s="396" t="s">
        <v>452</v>
      </c>
      <c r="AK44" s="396"/>
      <c r="AL44" s="396"/>
      <c r="AM44" s="396"/>
      <c r="AN44" s="396"/>
      <c r="AO44" s="396"/>
      <c r="AP44" s="396"/>
      <c r="AQ44" s="34"/>
      <c r="AR44" s="34">
        <f>SUM(D44:AQ44)</f>
        <v>5673</v>
      </c>
      <c r="AS44" s="143">
        <f>C44*3</f>
        <v>48</v>
      </c>
      <c r="AT44" s="143">
        <v>118</v>
      </c>
      <c r="AU44" s="34">
        <f>AR44-(AT44*AS44)</f>
        <v>9</v>
      </c>
      <c r="AV44" s="144" t="s">
        <v>43</v>
      </c>
      <c r="AW44" s="145">
        <f>AS44</f>
        <v>48</v>
      </c>
      <c r="AX44" s="35">
        <f>AR44/AS44</f>
        <v>118.1875</v>
      </c>
    </row>
    <row r="45" spans="1:50" s="33" customFormat="1" ht="12" customHeight="1" x14ac:dyDescent="0.2">
      <c r="A45" s="66" t="s">
        <v>435</v>
      </c>
      <c r="B45" s="34" t="s">
        <v>204</v>
      </c>
      <c r="C45" s="34">
        <v>17</v>
      </c>
      <c r="D45" s="170" t="s">
        <v>452</v>
      </c>
      <c r="E45" s="170">
        <v>383</v>
      </c>
      <c r="F45" s="170">
        <v>346</v>
      </c>
      <c r="G45" s="170">
        <v>373</v>
      </c>
      <c r="H45" s="170" t="s">
        <v>452</v>
      </c>
      <c r="I45" s="170" t="s">
        <v>452</v>
      </c>
      <c r="J45" s="170">
        <v>348</v>
      </c>
      <c r="K45" s="170" t="s">
        <v>452</v>
      </c>
      <c r="L45" s="170" t="s">
        <v>452</v>
      </c>
      <c r="M45" s="170" t="s">
        <v>452</v>
      </c>
      <c r="N45" s="170">
        <v>369</v>
      </c>
      <c r="O45" s="170">
        <v>336</v>
      </c>
      <c r="P45" s="170" t="s">
        <v>452</v>
      </c>
      <c r="Q45" s="301">
        <v>364</v>
      </c>
      <c r="R45" s="303">
        <v>363</v>
      </c>
      <c r="S45" s="301" t="s">
        <v>452</v>
      </c>
      <c r="T45" s="301" t="s">
        <v>452</v>
      </c>
      <c r="U45" s="301">
        <v>310</v>
      </c>
      <c r="V45" s="301">
        <v>356</v>
      </c>
      <c r="W45" s="301" t="s">
        <v>452</v>
      </c>
      <c r="X45" s="301" t="s">
        <v>452</v>
      </c>
      <c r="Y45" s="301">
        <v>302</v>
      </c>
      <c r="Z45" s="301">
        <v>357</v>
      </c>
      <c r="AA45" s="301" t="s">
        <v>452</v>
      </c>
      <c r="AB45" s="301" t="s">
        <v>452</v>
      </c>
      <c r="AC45" s="301">
        <v>319</v>
      </c>
      <c r="AD45" s="303">
        <v>333</v>
      </c>
      <c r="AE45" s="396" t="s">
        <v>452</v>
      </c>
      <c r="AF45" s="396">
        <v>390</v>
      </c>
      <c r="AG45" s="396">
        <v>360</v>
      </c>
      <c r="AH45" s="396" t="s">
        <v>452</v>
      </c>
      <c r="AI45" s="396" t="s">
        <v>452</v>
      </c>
      <c r="AJ45" s="396">
        <v>409</v>
      </c>
      <c r="AK45" s="396"/>
      <c r="AL45" s="396"/>
      <c r="AM45" s="396"/>
      <c r="AN45" s="396"/>
      <c r="AO45" s="396"/>
      <c r="AP45" s="396"/>
      <c r="AQ45" s="34"/>
      <c r="AR45" s="34">
        <f>SUM(D45:AQ45)</f>
        <v>6018</v>
      </c>
      <c r="AS45" s="143">
        <f>C45*3</f>
        <v>51</v>
      </c>
      <c r="AT45" s="143">
        <v>118</v>
      </c>
      <c r="AU45" s="34">
        <f>AR45-(AT45*AS45)</f>
        <v>0</v>
      </c>
      <c r="AV45" s="144" t="s">
        <v>43</v>
      </c>
      <c r="AW45" s="145">
        <f>AS45</f>
        <v>51</v>
      </c>
      <c r="AX45" s="35">
        <f>AR45/AS45</f>
        <v>118</v>
      </c>
    </row>
    <row r="46" spans="1:50" s="33" customFormat="1" ht="12" customHeight="1" x14ac:dyDescent="0.2">
      <c r="A46" s="66" t="s">
        <v>436</v>
      </c>
      <c r="B46" s="34" t="s">
        <v>204</v>
      </c>
      <c r="C46" s="34">
        <v>19</v>
      </c>
      <c r="D46" s="170" t="s">
        <v>452</v>
      </c>
      <c r="E46" s="170">
        <v>348</v>
      </c>
      <c r="F46" s="170">
        <v>346</v>
      </c>
      <c r="G46" s="170">
        <v>366</v>
      </c>
      <c r="H46" s="170" t="s">
        <v>452</v>
      </c>
      <c r="I46" s="170" t="s">
        <v>452</v>
      </c>
      <c r="J46" s="170">
        <v>357</v>
      </c>
      <c r="K46" s="170" t="s">
        <v>452</v>
      </c>
      <c r="L46" s="170" t="s">
        <v>452</v>
      </c>
      <c r="M46" s="170" t="s">
        <v>452</v>
      </c>
      <c r="N46" s="170">
        <v>372</v>
      </c>
      <c r="O46" s="170">
        <v>343</v>
      </c>
      <c r="P46" s="170" t="s">
        <v>452</v>
      </c>
      <c r="Q46" s="301">
        <v>356</v>
      </c>
      <c r="R46" s="303">
        <v>391</v>
      </c>
      <c r="S46" s="301" t="s">
        <v>452</v>
      </c>
      <c r="T46" s="301" t="s">
        <v>452</v>
      </c>
      <c r="U46" s="301">
        <v>343</v>
      </c>
      <c r="V46" s="301">
        <v>358</v>
      </c>
      <c r="W46" s="301" t="s">
        <v>452</v>
      </c>
      <c r="X46" s="301">
        <v>350</v>
      </c>
      <c r="Y46" s="301">
        <v>328</v>
      </c>
      <c r="Z46" s="301">
        <v>370</v>
      </c>
      <c r="AA46" s="301" t="s">
        <v>452</v>
      </c>
      <c r="AB46" s="301" t="s">
        <v>452</v>
      </c>
      <c r="AC46" s="301">
        <v>391</v>
      </c>
      <c r="AD46" s="303">
        <v>358</v>
      </c>
      <c r="AE46" s="396">
        <v>356</v>
      </c>
      <c r="AF46" s="396">
        <v>332</v>
      </c>
      <c r="AG46" s="396">
        <v>324</v>
      </c>
      <c r="AH46" s="396" t="s">
        <v>452</v>
      </c>
      <c r="AI46" s="396" t="s">
        <v>452</v>
      </c>
      <c r="AJ46" s="396">
        <v>334</v>
      </c>
      <c r="AK46" s="396"/>
      <c r="AL46" s="396"/>
      <c r="AM46" s="396"/>
      <c r="AN46" s="396"/>
      <c r="AO46" s="396"/>
      <c r="AP46" s="396"/>
      <c r="AQ46" s="34"/>
      <c r="AR46" s="34">
        <f>SUM(D46:AQ46)</f>
        <v>6723</v>
      </c>
      <c r="AS46" s="143">
        <f>C46*3</f>
        <v>57</v>
      </c>
      <c r="AT46" s="143">
        <v>117</v>
      </c>
      <c r="AU46" s="34">
        <f>AR46-(AT46*AS46)</f>
        <v>54</v>
      </c>
      <c r="AV46" s="144" t="s">
        <v>43</v>
      </c>
      <c r="AW46" s="145">
        <f>AS46</f>
        <v>57</v>
      </c>
      <c r="AX46" s="35">
        <f>AR46/AS46</f>
        <v>117.94736842105263</v>
      </c>
    </row>
    <row r="47" spans="1:50" s="33" customFormat="1" ht="12" customHeight="1" x14ac:dyDescent="0.2">
      <c r="A47" s="66" t="s">
        <v>440</v>
      </c>
      <c r="B47" s="34" t="s">
        <v>199</v>
      </c>
      <c r="C47" s="34">
        <v>19</v>
      </c>
      <c r="D47" s="170">
        <v>353</v>
      </c>
      <c r="E47" s="170" t="s">
        <v>452</v>
      </c>
      <c r="F47" s="170">
        <v>355</v>
      </c>
      <c r="G47" s="170" t="s">
        <v>452</v>
      </c>
      <c r="H47" s="170">
        <v>381</v>
      </c>
      <c r="I47" s="170">
        <v>318</v>
      </c>
      <c r="J47" s="170" t="s">
        <v>452</v>
      </c>
      <c r="K47" s="170" t="s">
        <v>452</v>
      </c>
      <c r="L47" s="170">
        <v>335</v>
      </c>
      <c r="M47" s="170">
        <v>377</v>
      </c>
      <c r="N47" s="170" t="s">
        <v>452</v>
      </c>
      <c r="O47" s="170" t="s">
        <v>452</v>
      </c>
      <c r="P47" s="170">
        <v>332</v>
      </c>
      <c r="Q47" s="303">
        <v>352</v>
      </c>
      <c r="R47" s="301">
        <v>362</v>
      </c>
      <c r="S47" s="301" t="s">
        <v>452</v>
      </c>
      <c r="T47" s="301">
        <v>341</v>
      </c>
      <c r="U47" s="301" t="s">
        <v>452</v>
      </c>
      <c r="V47" s="301" t="s">
        <v>452</v>
      </c>
      <c r="W47" s="301">
        <v>316</v>
      </c>
      <c r="X47" s="301">
        <v>351</v>
      </c>
      <c r="Y47" s="301" t="s">
        <v>452</v>
      </c>
      <c r="Z47" s="301" t="s">
        <v>452</v>
      </c>
      <c r="AA47" s="301">
        <v>362</v>
      </c>
      <c r="AB47" s="301">
        <v>361</v>
      </c>
      <c r="AC47" s="301" t="s">
        <v>452</v>
      </c>
      <c r="AD47" s="396">
        <v>366</v>
      </c>
      <c r="AE47" s="303">
        <v>369</v>
      </c>
      <c r="AF47" s="396">
        <v>346</v>
      </c>
      <c r="AG47" s="396" t="s">
        <v>452</v>
      </c>
      <c r="AH47" s="396">
        <v>399</v>
      </c>
      <c r="AI47" s="396">
        <v>345</v>
      </c>
      <c r="AJ47" s="396" t="s">
        <v>452</v>
      </c>
      <c r="AK47" s="396"/>
      <c r="AL47" s="396"/>
      <c r="AM47" s="396"/>
      <c r="AN47" s="396"/>
      <c r="AO47" s="396"/>
      <c r="AP47" s="396"/>
      <c r="AQ47" s="34"/>
      <c r="AR47" s="34">
        <f>SUM(D47:AQ47)</f>
        <v>6721</v>
      </c>
      <c r="AS47" s="143">
        <f>C47*3</f>
        <v>57</v>
      </c>
      <c r="AT47" s="143">
        <v>117</v>
      </c>
      <c r="AU47" s="34">
        <f>AR47-(AT47*AS47)</f>
        <v>52</v>
      </c>
      <c r="AV47" s="144" t="s">
        <v>43</v>
      </c>
      <c r="AW47" s="145">
        <f>AS47</f>
        <v>57</v>
      </c>
      <c r="AX47" s="35">
        <f>AR47/AS47</f>
        <v>117.91228070175438</v>
      </c>
    </row>
    <row r="48" spans="1:50" s="33" customFormat="1" ht="12" customHeight="1" x14ac:dyDescent="0.2">
      <c r="A48" s="67" t="s">
        <v>394</v>
      </c>
      <c r="B48" s="34" t="s">
        <v>231</v>
      </c>
      <c r="C48" s="34">
        <v>16</v>
      </c>
      <c r="D48" s="170" t="s">
        <v>452</v>
      </c>
      <c r="E48" s="170" t="s">
        <v>452</v>
      </c>
      <c r="F48" s="170" t="s">
        <v>452</v>
      </c>
      <c r="G48" s="170">
        <v>335</v>
      </c>
      <c r="H48" s="170" t="s">
        <v>452</v>
      </c>
      <c r="I48" s="170" t="s">
        <v>452</v>
      </c>
      <c r="J48" s="170">
        <v>348</v>
      </c>
      <c r="K48" s="170">
        <v>356</v>
      </c>
      <c r="L48" s="170">
        <v>370</v>
      </c>
      <c r="M48" s="170" t="s">
        <v>452</v>
      </c>
      <c r="N48" s="170" t="s">
        <v>452</v>
      </c>
      <c r="O48" s="170">
        <v>335</v>
      </c>
      <c r="P48" s="170">
        <v>336</v>
      </c>
      <c r="Q48" s="301">
        <v>333</v>
      </c>
      <c r="R48" s="301">
        <v>352</v>
      </c>
      <c r="S48" s="301">
        <v>381</v>
      </c>
      <c r="T48" s="303" t="s">
        <v>452</v>
      </c>
      <c r="U48" s="301">
        <v>339</v>
      </c>
      <c r="V48" s="301">
        <v>323</v>
      </c>
      <c r="W48" s="301" t="s">
        <v>452</v>
      </c>
      <c r="X48" s="301" t="s">
        <v>452</v>
      </c>
      <c r="Y48" s="301" t="s">
        <v>452</v>
      </c>
      <c r="Z48" s="301">
        <v>340</v>
      </c>
      <c r="AA48" s="301">
        <v>322</v>
      </c>
      <c r="AB48" s="301" t="s">
        <v>452</v>
      </c>
      <c r="AC48" s="301" t="s">
        <v>452</v>
      </c>
      <c r="AD48" s="303">
        <v>424</v>
      </c>
      <c r="AE48" s="396" t="s">
        <v>452</v>
      </c>
      <c r="AF48" s="396" t="s">
        <v>452</v>
      </c>
      <c r="AG48" s="396">
        <v>417</v>
      </c>
      <c r="AH48" s="396" t="s">
        <v>452</v>
      </c>
      <c r="AI48" s="396" t="s">
        <v>452</v>
      </c>
      <c r="AJ48" s="396">
        <v>345</v>
      </c>
      <c r="AK48" s="396"/>
      <c r="AL48" s="396"/>
      <c r="AM48" s="396"/>
      <c r="AN48" s="396"/>
      <c r="AO48" s="396"/>
      <c r="AP48" s="396"/>
      <c r="AQ48" s="34"/>
      <c r="AR48" s="34">
        <f>SUM(D48:AQ48)</f>
        <v>5656</v>
      </c>
      <c r="AS48" s="143">
        <f>C48*3</f>
        <v>48</v>
      </c>
      <c r="AT48" s="143">
        <v>117</v>
      </c>
      <c r="AU48" s="34">
        <f>AR48-(AT48*AS48)</f>
        <v>40</v>
      </c>
      <c r="AV48" s="144" t="s">
        <v>43</v>
      </c>
      <c r="AW48" s="145">
        <f>AS48</f>
        <v>48</v>
      </c>
      <c r="AX48" s="35">
        <f>AR48/AS48</f>
        <v>117.83333333333333</v>
      </c>
    </row>
    <row r="49" spans="1:50" s="33" customFormat="1" ht="12" customHeight="1" x14ac:dyDescent="0.2">
      <c r="A49" s="67" t="s">
        <v>383</v>
      </c>
      <c r="B49" s="34" t="s">
        <v>230</v>
      </c>
      <c r="C49" s="34">
        <v>19</v>
      </c>
      <c r="D49" s="170" t="s">
        <v>452</v>
      </c>
      <c r="E49" s="170">
        <v>306</v>
      </c>
      <c r="F49" s="170" t="s">
        <v>452</v>
      </c>
      <c r="G49" s="170">
        <v>341</v>
      </c>
      <c r="H49" s="170">
        <v>416</v>
      </c>
      <c r="I49" s="170" t="s">
        <v>452</v>
      </c>
      <c r="J49" s="170">
        <v>326</v>
      </c>
      <c r="K49" s="170" t="s">
        <v>452</v>
      </c>
      <c r="L49" s="170" t="s">
        <v>452</v>
      </c>
      <c r="M49" s="170" t="s">
        <v>452</v>
      </c>
      <c r="N49" s="170">
        <v>362</v>
      </c>
      <c r="O49" s="170" t="s">
        <v>452</v>
      </c>
      <c r="P49" s="170">
        <v>351</v>
      </c>
      <c r="Q49" s="301">
        <v>318</v>
      </c>
      <c r="R49" s="303">
        <v>343</v>
      </c>
      <c r="S49" s="301">
        <v>311</v>
      </c>
      <c r="T49" s="301" t="s">
        <v>452</v>
      </c>
      <c r="U49" s="301" t="s">
        <v>452</v>
      </c>
      <c r="V49" s="301">
        <v>335</v>
      </c>
      <c r="W49" s="301" t="s">
        <v>452</v>
      </c>
      <c r="X49" s="301">
        <v>418</v>
      </c>
      <c r="Y49" s="301">
        <v>377</v>
      </c>
      <c r="Z49" s="301">
        <v>330</v>
      </c>
      <c r="AA49" s="301" t="s">
        <v>452</v>
      </c>
      <c r="AB49" s="301">
        <v>375</v>
      </c>
      <c r="AC49" s="301" t="s">
        <v>452</v>
      </c>
      <c r="AD49" s="303">
        <v>357</v>
      </c>
      <c r="AE49" s="396">
        <v>339</v>
      </c>
      <c r="AF49" s="396" t="s">
        <v>452</v>
      </c>
      <c r="AG49" s="396">
        <v>375</v>
      </c>
      <c r="AH49" s="396">
        <v>324</v>
      </c>
      <c r="AI49" s="396" t="s">
        <v>452</v>
      </c>
      <c r="AJ49" s="396">
        <v>403</v>
      </c>
      <c r="AK49" s="396"/>
      <c r="AL49" s="396"/>
      <c r="AM49" s="396"/>
      <c r="AN49" s="396"/>
      <c r="AO49" s="396"/>
      <c r="AP49" s="396"/>
      <c r="AQ49" s="34"/>
      <c r="AR49" s="34">
        <f>SUM(D49:AQ49)</f>
        <v>6707</v>
      </c>
      <c r="AS49" s="143">
        <f>C49*3</f>
        <v>57</v>
      </c>
      <c r="AT49" s="143">
        <v>117</v>
      </c>
      <c r="AU49" s="34">
        <f>AR49-(AT49*AS49)</f>
        <v>38</v>
      </c>
      <c r="AV49" s="144" t="s">
        <v>43</v>
      </c>
      <c r="AW49" s="145">
        <f>AS49</f>
        <v>57</v>
      </c>
      <c r="AX49" s="35">
        <f>AR49/AS49</f>
        <v>117.66666666666667</v>
      </c>
    </row>
    <row r="50" spans="1:50" s="33" customFormat="1" ht="12" customHeight="1" x14ac:dyDescent="0.2">
      <c r="A50" s="67" t="s">
        <v>447</v>
      </c>
      <c r="B50" s="34" t="s">
        <v>208</v>
      </c>
      <c r="C50" s="34">
        <v>17</v>
      </c>
      <c r="D50" s="170" t="s">
        <v>452</v>
      </c>
      <c r="E50" s="170">
        <v>336</v>
      </c>
      <c r="F50" s="170" t="s">
        <v>452</v>
      </c>
      <c r="G50" s="170" t="s">
        <v>452</v>
      </c>
      <c r="H50" s="170" t="s">
        <v>452</v>
      </c>
      <c r="I50" s="170">
        <v>343</v>
      </c>
      <c r="J50" s="170" t="s">
        <v>452</v>
      </c>
      <c r="K50" s="170">
        <v>357</v>
      </c>
      <c r="L50" s="170" t="s">
        <v>452</v>
      </c>
      <c r="M50" s="170">
        <v>387</v>
      </c>
      <c r="N50" s="170">
        <v>324</v>
      </c>
      <c r="O50" s="170" t="s">
        <v>452</v>
      </c>
      <c r="P50" s="170">
        <v>367</v>
      </c>
      <c r="Q50" s="301">
        <v>350</v>
      </c>
      <c r="R50" s="303">
        <v>391</v>
      </c>
      <c r="S50" s="301">
        <v>367</v>
      </c>
      <c r="T50" s="301">
        <v>324</v>
      </c>
      <c r="U50" s="301">
        <v>386</v>
      </c>
      <c r="V50" s="301" t="s">
        <v>452</v>
      </c>
      <c r="W50" s="301">
        <v>343</v>
      </c>
      <c r="X50" s="301" t="s">
        <v>452</v>
      </c>
      <c r="Y50" s="301">
        <v>358</v>
      </c>
      <c r="Z50" s="301" t="s">
        <v>452</v>
      </c>
      <c r="AA50" s="301" t="s">
        <v>452</v>
      </c>
      <c r="AB50" s="301">
        <v>362</v>
      </c>
      <c r="AC50" s="301" t="s">
        <v>452</v>
      </c>
      <c r="AD50" s="303">
        <v>330</v>
      </c>
      <c r="AE50" s="396">
        <v>325</v>
      </c>
      <c r="AF50" s="396" t="s">
        <v>452</v>
      </c>
      <c r="AG50" s="396" t="s">
        <v>452</v>
      </c>
      <c r="AH50" s="396" t="s">
        <v>452</v>
      </c>
      <c r="AI50" s="396">
        <v>350</v>
      </c>
      <c r="AJ50" s="396" t="s">
        <v>452</v>
      </c>
      <c r="AK50" s="396"/>
      <c r="AL50" s="396"/>
      <c r="AM50" s="396"/>
      <c r="AN50" s="396"/>
      <c r="AO50" s="396"/>
      <c r="AP50" s="396"/>
      <c r="AQ50" s="34"/>
      <c r="AR50" s="34">
        <f>SUM(D50:AQ50)</f>
        <v>6000</v>
      </c>
      <c r="AS50" s="143">
        <f>C50*3</f>
        <v>51</v>
      </c>
      <c r="AT50" s="143">
        <v>117</v>
      </c>
      <c r="AU50" s="34">
        <f>AR50-(AT50*AS50)</f>
        <v>33</v>
      </c>
      <c r="AV50" s="144" t="s">
        <v>43</v>
      </c>
      <c r="AW50" s="145">
        <f>AS50</f>
        <v>51</v>
      </c>
      <c r="AX50" s="35">
        <f>AR50/AS50</f>
        <v>117.64705882352941</v>
      </c>
    </row>
    <row r="51" spans="1:50" s="33" customFormat="1" ht="12" customHeight="1" x14ac:dyDescent="0.2">
      <c r="A51" s="66" t="s">
        <v>451</v>
      </c>
      <c r="B51" s="34" t="s">
        <v>205</v>
      </c>
      <c r="C51" s="34">
        <v>17</v>
      </c>
      <c r="D51" s="170" t="s">
        <v>452</v>
      </c>
      <c r="E51" s="170" t="s">
        <v>452</v>
      </c>
      <c r="F51" s="170" t="s">
        <v>452</v>
      </c>
      <c r="G51" s="170" t="s">
        <v>452</v>
      </c>
      <c r="H51" s="170">
        <v>366</v>
      </c>
      <c r="I51" s="170" t="s">
        <v>452</v>
      </c>
      <c r="J51" s="170">
        <v>327</v>
      </c>
      <c r="K51" s="170" t="s">
        <v>452</v>
      </c>
      <c r="L51" s="170">
        <v>322</v>
      </c>
      <c r="M51" s="170">
        <v>360</v>
      </c>
      <c r="N51" s="170" t="s">
        <v>452</v>
      </c>
      <c r="O51" s="170">
        <v>331</v>
      </c>
      <c r="P51" s="170" t="s">
        <v>452</v>
      </c>
      <c r="Q51" s="301">
        <v>321</v>
      </c>
      <c r="R51" s="303">
        <v>375</v>
      </c>
      <c r="S51" s="301">
        <v>361</v>
      </c>
      <c r="T51" s="301">
        <v>345</v>
      </c>
      <c r="U51" s="301" t="s">
        <v>452</v>
      </c>
      <c r="V51" s="301">
        <v>343</v>
      </c>
      <c r="W51" s="301" t="s">
        <v>452</v>
      </c>
      <c r="X51" s="301">
        <v>369</v>
      </c>
      <c r="Y51" s="301" t="s">
        <v>452</v>
      </c>
      <c r="Z51" s="301" t="s">
        <v>452</v>
      </c>
      <c r="AA51" s="301">
        <v>379</v>
      </c>
      <c r="AB51" s="301" t="s">
        <v>452</v>
      </c>
      <c r="AC51" s="301">
        <v>354</v>
      </c>
      <c r="AD51" s="303">
        <v>323</v>
      </c>
      <c r="AE51" s="396">
        <v>328</v>
      </c>
      <c r="AF51" s="396" t="s">
        <v>452</v>
      </c>
      <c r="AG51" s="396" t="s">
        <v>452</v>
      </c>
      <c r="AH51" s="396">
        <v>394</v>
      </c>
      <c r="AI51" s="396" t="s">
        <v>452</v>
      </c>
      <c r="AJ51" s="396">
        <v>355</v>
      </c>
      <c r="AK51" s="396"/>
      <c r="AL51" s="396"/>
      <c r="AM51" s="396"/>
      <c r="AN51" s="396"/>
      <c r="AO51" s="396"/>
      <c r="AP51" s="396"/>
      <c r="AQ51" s="34"/>
      <c r="AR51" s="34">
        <f>SUM(D51:AQ51)</f>
        <v>5953</v>
      </c>
      <c r="AS51" s="143">
        <f>C51*3</f>
        <v>51</v>
      </c>
      <c r="AT51" s="143">
        <v>116</v>
      </c>
      <c r="AU51" s="34">
        <f>AR51-(AT51*AS51)</f>
        <v>37</v>
      </c>
      <c r="AV51" s="144" t="s">
        <v>43</v>
      </c>
      <c r="AW51" s="145">
        <f>AS51</f>
        <v>51</v>
      </c>
      <c r="AX51" s="35">
        <f>AR51/AS51</f>
        <v>116.72549019607843</v>
      </c>
    </row>
    <row r="52" spans="1:50" s="33" customFormat="1" ht="12" customHeight="1" x14ac:dyDescent="0.2">
      <c r="A52" s="66" t="s">
        <v>395</v>
      </c>
      <c r="B52" s="34" t="s">
        <v>201</v>
      </c>
      <c r="C52" s="34">
        <v>19</v>
      </c>
      <c r="D52" s="170">
        <v>380</v>
      </c>
      <c r="E52" s="170">
        <v>342</v>
      </c>
      <c r="F52" s="170" t="s">
        <v>452</v>
      </c>
      <c r="G52" s="170">
        <v>343</v>
      </c>
      <c r="H52" s="170" t="s">
        <v>452</v>
      </c>
      <c r="I52" s="170">
        <v>350</v>
      </c>
      <c r="J52" s="170" t="s">
        <v>452</v>
      </c>
      <c r="K52" s="170">
        <v>335</v>
      </c>
      <c r="L52" s="170">
        <v>375</v>
      </c>
      <c r="M52" s="170" t="s">
        <v>452</v>
      </c>
      <c r="N52" s="170" t="s">
        <v>452</v>
      </c>
      <c r="O52" s="170">
        <v>319</v>
      </c>
      <c r="P52" s="170" t="s">
        <v>452</v>
      </c>
      <c r="Q52" s="303">
        <v>357</v>
      </c>
      <c r="R52" s="301" t="s">
        <v>452</v>
      </c>
      <c r="S52" s="301">
        <v>370</v>
      </c>
      <c r="T52" s="301" t="s">
        <v>452</v>
      </c>
      <c r="U52" s="301">
        <v>317</v>
      </c>
      <c r="V52" s="301" t="s">
        <v>452</v>
      </c>
      <c r="W52" s="301">
        <v>350</v>
      </c>
      <c r="X52" s="301" t="s">
        <v>452</v>
      </c>
      <c r="Y52" s="301" t="s">
        <v>452</v>
      </c>
      <c r="Z52" s="301">
        <v>300</v>
      </c>
      <c r="AA52" s="301">
        <v>347</v>
      </c>
      <c r="AB52" s="301" t="s">
        <v>452</v>
      </c>
      <c r="AC52" s="301">
        <v>308</v>
      </c>
      <c r="AD52" s="396">
        <v>362</v>
      </c>
      <c r="AE52" s="396">
        <v>378</v>
      </c>
      <c r="AF52" s="303">
        <v>365</v>
      </c>
      <c r="AG52" s="396">
        <v>371</v>
      </c>
      <c r="AH52" s="396" t="s">
        <v>452</v>
      </c>
      <c r="AI52" s="396">
        <v>366</v>
      </c>
      <c r="AJ52" s="396" t="s">
        <v>452</v>
      </c>
      <c r="AK52" s="396"/>
      <c r="AL52" s="396"/>
      <c r="AM52" s="396"/>
      <c r="AN52" s="396"/>
      <c r="AO52" s="396"/>
      <c r="AP52" s="396"/>
      <c r="AQ52" s="34"/>
      <c r="AR52" s="34">
        <f>SUM(D52:AQ52)</f>
        <v>6635</v>
      </c>
      <c r="AS52" s="143">
        <f>C52*3</f>
        <v>57</v>
      </c>
      <c r="AT52" s="143">
        <v>116</v>
      </c>
      <c r="AU52" s="34">
        <f>AR52-(AT52*AS52)</f>
        <v>23</v>
      </c>
      <c r="AV52" s="144" t="s">
        <v>43</v>
      </c>
      <c r="AW52" s="145">
        <f>AS52</f>
        <v>57</v>
      </c>
      <c r="AX52" s="35">
        <f>AR52/AS52</f>
        <v>116.40350877192982</v>
      </c>
    </row>
    <row r="53" spans="1:50" s="33" customFormat="1" ht="12" customHeight="1" x14ac:dyDescent="0.2">
      <c r="A53" s="66" t="s">
        <v>406</v>
      </c>
      <c r="B53" s="34" t="s">
        <v>198</v>
      </c>
      <c r="C53" s="34">
        <v>18</v>
      </c>
      <c r="D53" s="170" t="s">
        <v>452</v>
      </c>
      <c r="E53" s="170" t="s">
        <v>452</v>
      </c>
      <c r="F53" s="170">
        <v>345</v>
      </c>
      <c r="G53" s="170">
        <v>365</v>
      </c>
      <c r="H53" s="170">
        <v>338</v>
      </c>
      <c r="I53" s="170" t="s">
        <v>452</v>
      </c>
      <c r="J53" s="170">
        <v>338</v>
      </c>
      <c r="K53" s="170">
        <v>391</v>
      </c>
      <c r="L53" s="170" t="s">
        <v>452</v>
      </c>
      <c r="M53" s="170">
        <v>332</v>
      </c>
      <c r="N53" s="170" t="s">
        <v>452</v>
      </c>
      <c r="O53" s="170" t="s">
        <v>452</v>
      </c>
      <c r="P53" s="170" t="s">
        <v>452</v>
      </c>
      <c r="Q53" s="301">
        <v>332</v>
      </c>
      <c r="R53" s="301">
        <v>362</v>
      </c>
      <c r="S53" s="303">
        <v>355</v>
      </c>
      <c r="T53" s="301" t="s">
        <v>452</v>
      </c>
      <c r="U53" s="301" t="s">
        <v>452</v>
      </c>
      <c r="V53" s="301">
        <v>303</v>
      </c>
      <c r="W53" s="301" t="s">
        <v>452</v>
      </c>
      <c r="X53" s="301" t="s">
        <v>452</v>
      </c>
      <c r="Y53" s="301">
        <v>389</v>
      </c>
      <c r="Z53" s="301" t="s">
        <v>452</v>
      </c>
      <c r="AA53" s="301" t="s">
        <v>452</v>
      </c>
      <c r="AB53" s="301">
        <v>344</v>
      </c>
      <c r="AC53" s="301">
        <v>350</v>
      </c>
      <c r="AD53" s="303">
        <v>352</v>
      </c>
      <c r="AE53" s="396" t="s">
        <v>452</v>
      </c>
      <c r="AF53" s="396">
        <v>334</v>
      </c>
      <c r="AG53" s="396">
        <v>330</v>
      </c>
      <c r="AH53" s="396">
        <v>368</v>
      </c>
      <c r="AI53" s="396" t="s">
        <v>452</v>
      </c>
      <c r="AJ53" s="396">
        <v>339</v>
      </c>
      <c r="AK53" s="396"/>
      <c r="AL53" s="396"/>
      <c r="AM53" s="396"/>
      <c r="AN53" s="396"/>
      <c r="AO53" s="396"/>
      <c r="AP53" s="396"/>
      <c r="AQ53" s="34"/>
      <c r="AR53" s="34">
        <f>SUM(D53:AQ53)</f>
        <v>6267</v>
      </c>
      <c r="AS53" s="143">
        <f>C53*3</f>
        <v>54</v>
      </c>
      <c r="AT53" s="143">
        <v>116</v>
      </c>
      <c r="AU53" s="34">
        <f>AR53-(AT53*AS53)</f>
        <v>3</v>
      </c>
      <c r="AV53" s="144" t="s">
        <v>43</v>
      </c>
      <c r="AW53" s="145">
        <f>AS53</f>
        <v>54</v>
      </c>
      <c r="AX53" s="35">
        <f>AR53/AS53</f>
        <v>116.05555555555556</v>
      </c>
    </row>
    <row r="54" spans="1:50" s="33" customFormat="1" ht="12" customHeight="1" x14ac:dyDescent="0.2">
      <c r="A54" s="67" t="s">
        <v>391</v>
      </c>
      <c r="B54" s="34" t="s">
        <v>231</v>
      </c>
      <c r="C54" s="34">
        <v>17</v>
      </c>
      <c r="D54" s="170" t="s">
        <v>452</v>
      </c>
      <c r="E54" s="170" t="s">
        <v>452</v>
      </c>
      <c r="F54" s="170" t="s">
        <v>452</v>
      </c>
      <c r="G54" s="170">
        <v>357</v>
      </c>
      <c r="H54" s="170" t="s">
        <v>452</v>
      </c>
      <c r="I54" s="170" t="s">
        <v>452</v>
      </c>
      <c r="J54" s="170">
        <v>358</v>
      </c>
      <c r="K54" s="170">
        <v>295</v>
      </c>
      <c r="L54" s="170">
        <v>312</v>
      </c>
      <c r="M54" s="170" t="s">
        <v>452</v>
      </c>
      <c r="N54" s="170" t="s">
        <v>452</v>
      </c>
      <c r="O54" s="170">
        <v>304</v>
      </c>
      <c r="P54" s="170">
        <v>346</v>
      </c>
      <c r="Q54" s="301">
        <v>362</v>
      </c>
      <c r="R54" s="301">
        <v>302</v>
      </c>
      <c r="S54" s="301">
        <v>362</v>
      </c>
      <c r="T54" s="303">
        <v>381</v>
      </c>
      <c r="U54" s="301">
        <v>349</v>
      </c>
      <c r="V54" s="301">
        <v>336</v>
      </c>
      <c r="W54" s="301" t="s">
        <v>452</v>
      </c>
      <c r="X54" s="301" t="s">
        <v>452</v>
      </c>
      <c r="Y54" s="301" t="s">
        <v>452</v>
      </c>
      <c r="Z54" s="301">
        <v>323</v>
      </c>
      <c r="AA54" s="301">
        <v>389</v>
      </c>
      <c r="AB54" s="301" t="s">
        <v>452</v>
      </c>
      <c r="AC54" s="301" t="s">
        <v>452</v>
      </c>
      <c r="AD54" s="303">
        <v>393</v>
      </c>
      <c r="AE54" s="396" t="s">
        <v>452</v>
      </c>
      <c r="AF54" s="396" t="s">
        <v>452</v>
      </c>
      <c r="AG54" s="396">
        <v>387</v>
      </c>
      <c r="AH54" s="396" t="s">
        <v>452</v>
      </c>
      <c r="AI54" s="396" t="s">
        <v>452</v>
      </c>
      <c r="AJ54" s="396">
        <v>361</v>
      </c>
      <c r="AK54" s="396"/>
      <c r="AL54" s="396"/>
      <c r="AM54" s="396"/>
      <c r="AN54" s="396"/>
      <c r="AO54" s="396"/>
      <c r="AP54" s="396"/>
      <c r="AQ54" s="34"/>
      <c r="AR54" s="34">
        <f>SUM(D54:AQ54)</f>
        <v>5917</v>
      </c>
      <c r="AS54" s="143">
        <f>C54*3</f>
        <v>51</v>
      </c>
      <c r="AT54" s="143">
        <v>116</v>
      </c>
      <c r="AU54" s="34">
        <f>AR54-(AT54*AS54)</f>
        <v>1</v>
      </c>
      <c r="AV54" s="144" t="s">
        <v>43</v>
      </c>
      <c r="AW54" s="145">
        <f>AS54</f>
        <v>51</v>
      </c>
      <c r="AX54" s="35">
        <f>AR54/AS54</f>
        <v>116.01960784313725</v>
      </c>
    </row>
    <row r="55" spans="1:50" s="33" customFormat="1" ht="12" customHeight="1" x14ac:dyDescent="0.2">
      <c r="A55" s="66" t="s">
        <v>405</v>
      </c>
      <c r="B55" s="34" t="s">
        <v>198</v>
      </c>
      <c r="C55" s="34">
        <v>18</v>
      </c>
      <c r="D55" s="170" t="s">
        <v>452</v>
      </c>
      <c r="E55" s="170" t="s">
        <v>452</v>
      </c>
      <c r="F55" s="170">
        <v>350</v>
      </c>
      <c r="G55" s="170">
        <v>356</v>
      </c>
      <c r="H55" s="170">
        <v>373</v>
      </c>
      <c r="I55" s="170" t="s">
        <v>452</v>
      </c>
      <c r="J55" s="170">
        <v>364</v>
      </c>
      <c r="K55" s="170">
        <v>373</v>
      </c>
      <c r="L55" s="170" t="s">
        <v>452</v>
      </c>
      <c r="M55" s="170">
        <v>355</v>
      </c>
      <c r="N55" s="170">
        <v>362</v>
      </c>
      <c r="O55" s="170" t="s">
        <v>452</v>
      </c>
      <c r="P55" s="170" t="s">
        <v>452</v>
      </c>
      <c r="Q55" s="301" t="s">
        <v>452</v>
      </c>
      <c r="R55" s="301">
        <v>343</v>
      </c>
      <c r="S55" s="303">
        <v>315</v>
      </c>
      <c r="T55" s="301" t="s">
        <v>452</v>
      </c>
      <c r="U55" s="301" t="s">
        <v>452</v>
      </c>
      <c r="V55" s="301">
        <v>336</v>
      </c>
      <c r="W55" s="301" t="s">
        <v>452</v>
      </c>
      <c r="X55" s="301" t="s">
        <v>452</v>
      </c>
      <c r="Y55" s="301">
        <v>308</v>
      </c>
      <c r="Z55" s="301" t="s">
        <v>452</v>
      </c>
      <c r="AA55" s="301" t="s">
        <v>452</v>
      </c>
      <c r="AB55" s="301">
        <v>344</v>
      </c>
      <c r="AC55" s="301">
        <v>371</v>
      </c>
      <c r="AD55" s="303">
        <v>335</v>
      </c>
      <c r="AE55" s="396" t="s">
        <v>452</v>
      </c>
      <c r="AF55" s="396">
        <v>337</v>
      </c>
      <c r="AG55" s="396">
        <v>320</v>
      </c>
      <c r="AH55" s="396">
        <v>319</v>
      </c>
      <c r="AI55" s="396" t="s">
        <v>452</v>
      </c>
      <c r="AJ55" s="396">
        <v>342</v>
      </c>
      <c r="AK55" s="396"/>
      <c r="AL55" s="396"/>
      <c r="AM55" s="396"/>
      <c r="AN55" s="396"/>
      <c r="AO55" s="396"/>
      <c r="AP55" s="396"/>
      <c r="AQ55" s="34"/>
      <c r="AR55" s="34">
        <f>SUM(D55:AQ55)</f>
        <v>6203</v>
      </c>
      <c r="AS55" s="143">
        <f>C55*3</f>
        <v>54</v>
      </c>
      <c r="AT55" s="143">
        <v>114</v>
      </c>
      <c r="AU55" s="34">
        <f>AR55-(AT55*AS55)</f>
        <v>47</v>
      </c>
      <c r="AV55" s="144" t="s">
        <v>43</v>
      </c>
      <c r="AW55" s="145">
        <f>AS55</f>
        <v>54</v>
      </c>
      <c r="AX55" s="35">
        <f>AR55/AS55</f>
        <v>114.87037037037037</v>
      </c>
    </row>
    <row r="56" spans="1:50" s="33" customFormat="1" ht="12" customHeight="1" x14ac:dyDescent="0.2">
      <c r="A56" s="67" t="s">
        <v>423</v>
      </c>
      <c r="B56" s="34" t="s">
        <v>205</v>
      </c>
      <c r="C56" s="34">
        <v>18</v>
      </c>
      <c r="D56" s="170" t="s">
        <v>452</v>
      </c>
      <c r="E56" s="170">
        <v>295</v>
      </c>
      <c r="F56" s="170" t="s">
        <v>452</v>
      </c>
      <c r="G56" s="170" t="s">
        <v>452</v>
      </c>
      <c r="H56" s="170">
        <v>341</v>
      </c>
      <c r="I56" s="170" t="s">
        <v>452</v>
      </c>
      <c r="J56" s="170">
        <v>353</v>
      </c>
      <c r="K56" s="170" t="s">
        <v>452</v>
      </c>
      <c r="L56" s="170">
        <v>364</v>
      </c>
      <c r="M56" s="170">
        <v>363</v>
      </c>
      <c r="N56" s="170" t="s">
        <v>452</v>
      </c>
      <c r="O56" s="170">
        <v>387</v>
      </c>
      <c r="P56" s="170" t="s">
        <v>452</v>
      </c>
      <c r="Q56" s="301">
        <v>384</v>
      </c>
      <c r="R56" s="303">
        <v>312</v>
      </c>
      <c r="S56" s="301">
        <v>345</v>
      </c>
      <c r="T56" s="301">
        <v>369</v>
      </c>
      <c r="U56" s="301" t="s">
        <v>452</v>
      </c>
      <c r="V56" s="301">
        <v>349</v>
      </c>
      <c r="W56" s="301" t="s">
        <v>452</v>
      </c>
      <c r="X56" s="301">
        <v>341</v>
      </c>
      <c r="Y56" s="301" t="s">
        <v>452</v>
      </c>
      <c r="Z56" s="301" t="s">
        <v>452</v>
      </c>
      <c r="AA56" s="301">
        <v>359</v>
      </c>
      <c r="AB56" s="301" t="s">
        <v>452</v>
      </c>
      <c r="AC56" s="301">
        <v>335</v>
      </c>
      <c r="AD56" s="303">
        <v>320</v>
      </c>
      <c r="AE56" s="396">
        <v>311</v>
      </c>
      <c r="AF56" s="396" t="s">
        <v>452</v>
      </c>
      <c r="AG56" s="396" t="s">
        <v>452</v>
      </c>
      <c r="AH56" s="396">
        <v>342</v>
      </c>
      <c r="AI56" s="396" t="s">
        <v>452</v>
      </c>
      <c r="AJ56" s="396">
        <v>326</v>
      </c>
      <c r="AK56" s="396"/>
      <c r="AL56" s="396"/>
      <c r="AM56" s="396"/>
      <c r="AN56" s="396"/>
      <c r="AO56" s="396"/>
      <c r="AP56" s="396"/>
      <c r="AQ56" s="34"/>
      <c r="AR56" s="34">
        <f>SUM(D56:AQ56)</f>
        <v>6196</v>
      </c>
      <c r="AS56" s="143">
        <f>C56*3</f>
        <v>54</v>
      </c>
      <c r="AT56" s="143">
        <v>114</v>
      </c>
      <c r="AU56" s="34">
        <f>AR56-(AT56*AS56)</f>
        <v>40</v>
      </c>
      <c r="AV56" s="144" t="s">
        <v>43</v>
      </c>
      <c r="AW56" s="145">
        <f>AS56</f>
        <v>54</v>
      </c>
      <c r="AX56" s="35">
        <f>AR56/AS56</f>
        <v>114.74074074074075</v>
      </c>
    </row>
    <row r="57" spans="1:50" s="33" customFormat="1" ht="12" customHeight="1" x14ac:dyDescent="0.2">
      <c r="A57" s="67" t="s">
        <v>404</v>
      </c>
      <c r="B57" s="34" t="s">
        <v>198</v>
      </c>
      <c r="C57" s="34">
        <v>19</v>
      </c>
      <c r="D57" s="170" t="s">
        <v>452</v>
      </c>
      <c r="E57" s="170" t="s">
        <v>452</v>
      </c>
      <c r="F57" s="170">
        <v>343</v>
      </c>
      <c r="G57" s="170">
        <v>345</v>
      </c>
      <c r="H57" s="170">
        <v>375</v>
      </c>
      <c r="I57" s="170" t="s">
        <v>452</v>
      </c>
      <c r="J57" s="170">
        <v>335</v>
      </c>
      <c r="K57" s="170">
        <v>370</v>
      </c>
      <c r="L57" s="170" t="s">
        <v>452</v>
      </c>
      <c r="M57" s="170">
        <v>311</v>
      </c>
      <c r="N57" s="170">
        <v>353</v>
      </c>
      <c r="O57" s="170" t="s">
        <v>452</v>
      </c>
      <c r="P57" s="170" t="s">
        <v>452</v>
      </c>
      <c r="Q57" s="301">
        <v>388</v>
      </c>
      <c r="R57" s="301">
        <v>357</v>
      </c>
      <c r="S57" s="303">
        <v>330</v>
      </c>
      <c r="T57" s="301" t="s">
        <v>452</v>
      </c>
      <c r="U57" s="301" t="s">
        <v>452</v>
      </c>
      <c r="V57" s="301">
        <v>322</v>
      </c>
      <c r="W57" s="301" t="s">
        <v>452</v>
      </c>
      <c r="X57" s="301" t="s">
        <v>452</v>
      </c>
      <c r="Y57" s="301">
        <v>294</v>
      </c>
      <c r="Z57" s="301" t="s">
        <v>452</v>
      </c>
      <c r="AA57" s="301" t="s">
        <v>452</v>
      </c>
      <c r="AB57" s="301">
        <v>363</v>
      </c>
      <c r="AC57" s="301">
        <v>347</v>
      </c>
      <c r="AD57" s="303">
        <v>356</v>
      </c>
      <c r="AE57" s="396" t="s">
        <v>452</v>
      </c>
      <c r="AF57" s="396">
        <v>321</v>
      </c>
      <c r="AG57" s="396">
        <v>314</v>
      </c>
      <c r="AH57" s="396">
        <v>391</v>
      </c>
      <c r="AI57" s="396" t="s">
        <v>452</v>
      </c>
      <c r="AJ57" s="396">
        <v>321</v>
      </c>
      <c r="AK57" s="396"/>
      <c r="AL57" s="396"/>
      <c r="AM57" s="396"/>
      <c r="AN57" s="396"/>
      <c r="AO57" s="396"/>
      <c r="AP57" s="396"/>
      <c r="AQ57" s="34"/>
      <c r="AR57" s="34">
        <f>SUM(D57:AQ57)</f>
        <v>6536</v>
      </c>
      <c r="AS57" s="143">
        <f>C57*3</f>
        <v>57</v>
      </c>
      <c r="AT57" s="143">
        <v>114</v>
      </c>
      <c r="AU57" s="34">
        <f>AR57-(AT57*AS57)</f>
        <v>38</v>
      </c>
      <c r="AV57" s="144" t="s">
        <v>43</v>
      </c>
      <c r="AW57" s="145">
        <f>AS57</f>
        <v>57</v>
      </c>
      <c r="AX57" s="35">
        <f>AR57/AS57</f>
        <v>114.66666666666667</v>
      </c>
    </row>
    <row r="58" spans="1:50" s="33" customFormat="1" ht="12" customHeight="1" x14ac:dyDescent="0.2">
      <c r="A58" s="66" t="s">
        <v>407</v>
      </c>
      <c r="B58" s="34" t="s">
        <v>200</v>
      </c>
      <c r="C58" s="34">
        <v>17</v>
      </c>
      <c r="D58" s="170" t="s">
        <v>452</v>
      </c>
      <c r="E58" s="170" t="s">
        <v>452</v>
      </c>
      <c r="F58" s="170" t="s">
        <v>452</v>
      </c>
      <c r="G58" s="170">
        <v>343</v>
      </c>
      <c r="H58" s="170" t="s">
        <v>452</v>
      </c>
      <c r="I58" s="170">
        <v>394</v>
      </c>
      <c r="J58" s="170" t="s">
        <v>452</v>
      </c>
      <c r="K58" s="170" t="s">
        <v>452</v>
      </c>
      <c r="L58" s="170">
        <v>323</v>
      </c>
      <c r="M58" s="170">
        <v>338</v>
      </c>
      <c r="N58" s="170" t="s">
        <v>452</v>
      </c>
      <c r="O58" s="170">
        <v>329</v>
      </c>
      <c r="P58" s="170">
        <v>307</v>
      </c>
      <c r="Q58" s="301">
        <v>301</v>
      </c>
      <c r="R58" s="301">
        <v>364</v>
      </c>
      <c r="S58" s="301">
        <v>385</v>
      </c>
      <c r="T58" s="303">
        <v>331</v>
      </c>
      <c r="U58" s="301">
        <v>360</v>
      </c>
      <c r="V58" s="301" t="s">
        <v>452</v>
      </c>
      <c r="W58" s="301">
        <v>299</v>
      </c>
      <c r="X58" s="301">
        <v>357</v>
      </c>
      <c r="Y58" s="301" t="s">
        <v>452</v>
      </c>
      <c r="Z58" s="301" t="s">
        <v>452</v>
      </c>
      <c r="AA58" s="301">
        <v>370</v>
      </c>
      <c r="AB58" s="301" t="s">
        <v>452</v>
      </c>
      <c r="AC58" s="301" t="s">
        <v>452</v>
      </c>
      <c r="AD58" s="303">
        <v>312</v>
      </c>
      <c r="AE58" s="396" t="s">
        <v>452</v>
      </c>
      <c r="AF58" s="396" t="s">
        <v>452</v>
      </c>
      <c r="AG58" s="396">
        <v>348</v>
      </c>
      <c r="AH58" s="396" t="s">
        <v>452</v>
      </c>
      <c r="AI58" s="396">
        <v>370</v>
      </c>
      <c r="AJ58" s="396" t="s">
        <v>452</v>
      </c>
      <c r="AK58" s="396"/>
      <c r="AL58" s="396"/>
      <c r="AM58" s="396"/>
      <c r="AN58" s="396"/>
      <c r="AO58" s="396"/>
      <c r="AP58" s="396"/>
      <c r="AQ58" s="34"/>
      <c r="AR58" s="34">
        <f>SUM(D58:AQ58)</f>
        <v>5831</v>
      </c>
      <c r="AS58" s="143">
        <f>C58*3</f>
        <v>51</v>
      </c>
      <c r="AT58" s="143">
        <v>114</v>
      </c>
      <c r="AU58" s="34">
        <f>AR58-(AT58*AS58)</f>
        <v>17</v>
      </c>
      <c r="AV58" s="144" t="s">
        <v>43</v>
      </c>
      <c r="AW58" s="145">
        <f>AS58</f>
        <v>51</v>
      </c>
      <c r="AX58" s="35">
        <f>AR58/AS58</f>
        <v>114.33333333333333</v>
      </c>
    </row>
    <row r="59" spans="1:50" s="33" customFormat="1" ht="12" customHeight="1" x14ac:dyDescent="0.2">
      <c r="A59" s="66" t="s">
        <v>446</v>
      </c>
      <c r="B59" s="34" t="s">
        <v>208</v>
      </c>
      <c r="C59" s="34">
        <v>17</v>
      </c>
      <c r="D59" s="170" t="s">
        <v>452</v>
      </c>
      <c r="E59" s="170">
        <v>332</v>
      </c>
      <c r="F59" s="170" t="s">
        <v>452</v>
      </c>
      <c r="G59" s="170" t="s">
        <v>452</v>
      </c>
      <c r="H59" s="170" t="s">
        <v>452</v>
      </c>
      <c r="I59" s="170">
        <v>333</v>
      </c>
      <c r="J59" s="170" t="s">
        <v>452</v>
      </c>
      <c r="K59" s="170">
        <v>336</v>
      </c>
      <c r="L59" s="170" t="s">
        <v>452</v>
      </c>
      <c r="M59" s="170">
        <v>350</v>
      </c>
      <c r="N59" s="170">
        <v>315</v>
      </c>
      <c r="O59" s="170" t="s">
        <v>452</v>
      </c>
      <c r="P59" s="170">
        <v>324</v>
      </c>
      <c r="Q59" s="301">
        <v>332</v>
      </c>
      <c r="R59" s="303">
        <v>294</v>
      </c>
      <c r="S59" s="301">
        <v>329</v>
      </c>
      <c r="T59" s="301">
        <v>338</v>
      </c>
      <c r="U59" s="301">
        <v>358</v>
      </c>
      <c r="V59" s="301" t="s">
        <v>452</v>
      </c>
      <c r="W59" s="301">
        <v>353</v>
      </c>
      <c r="X59" s="301" t="s">
        <v>452</v>
      </c>
      <c r="Y59" s="301">
        <v>335</v>
      </c>
      <c r="Z59" s="301" t="s">
        <v>452</v>
      </c>
      <c r="AA59" s="301" t="s">
        <v>452</v>
      </c>
      <c r="AB59" s="301">
        <v>406</v>
      </c>
      <c r="AC59" s="301" t="s">
        <v>452</v>
      </c>
      <c r="AD59" s="303">
        <v>399</v>
      </c>
      <c r="AE59" s="396">
        <v>312</v>
      </c>
      <c r="AF59" s="396" t="s">
        <v>452</v>
      </c>
      <c r="AG59" s="396" t="s">
        <v>452</v>
      </c>
      <c r="AH59" s="396" t="s">
        <v>452</v>
      </c>
      <c r="AI59" s="396">
        <v>385</v>
      </c>
      <c r="AJ59" s="396" t="s">
        <v>452</v>
      </c>
      <c r="AK59" s="396"/>
      <c r="AL59" s="396"/>
      <c r="AM59" s="396"/>
      <c r="AN59" s="396"/>
      <c r="AO59" s="396"/>
      <c r="AP59" s="396"/>
      <c r="AQ59" s="34"/>
      <c r="AR59" s="34">
        <f>SUM(D59:AQ59)</f>
        <v>5831</v>
      </c>
      <c r="AS59" s="143">
        <f>C59*3</f>
        <v>51</v>
      </c>
      <c r="AT59" s="143">
        <v>114</v>
      </c>
      <c r="AU59" s="34">
        <f>AR59-(AT59*AS59)</f>
        <v>17</v>
      </c>
      <c r="AV59" s="144" t="s">
        <v>43</v>
      </c>
      <c r="AW59" s="145">
        <f>AS59</f>
        <v>51</v>
      </c>
      <c r="AX59" s="35">
        <f>AR59/AS59</f>
        <v>114.33333333333333</v>
      </c>
    </row>
    <row r="60" spans="1:50" s="33" customFormat="1" ht="12" customHeight="1" x14ac:dyDescent="0.2">
      <c r="A60" s="66" t="s">
        <v>433</v>
      </c>
      <c r="B60" s="34" t="s">
        <v>204</v>
      </c>
      <c r="C60" s="34">
        <v>17</v>
      </c>
      <c r="D60" s="170" t="s">
        <v>452</v>
      </c>
      <c r="E60" s="170">
        <v>340</v>
      </c>
      <c r="F60" s="170">
        <v>317</v>
      </c>
      <c r="G60" s="170" t="s">
        <v>452</v>
      </c>
      <c r="H60" s="170" t="s">
        <v>452</v>
      </c>
      <c r="I60" s="170" t="s">
        <v>452</v>
      </c>
      <c r="J60" s="170">
        <v>367</v>
      </c>
      <c r="K60" s="170" t="s">
        <v>452</v>
      </c>
      <c r="L60" s="170" t="s">
        <v>452</v>
      </c>
      <c r="M60" s="170" t="s">
        <v>452</v>
      </c>
      <c r="N60" s="170">
        <v>337</v>
      </c>
      <c r="O60" s="170">
        <v>341</v>
      </c>
      <c r="P60" s="170" t="s">
        <v>452</v>
      </c>
      <c r="Q60" s="301">
        <v>350</v>
      </c>
      <c r="R60" s="303">
        <v>352</v>
      </c>
      <c r="S60" s="301" t="s">
        <v>452</v>
      </c>
      <c r="T60" s="301" t="s">
        <v>452</v>
      </c>
      <c r="U60" s="301">
        <v>325</v>
      </c>
      <c r="V60" s="301">
        <v>348</v>
      </c>
      <c r="W60" s="301" t="s">
        <v>452</v>
      </c>
      <c r="X60" s="301">
        <v>312</v>
      </c>
      <c r="Y60" s="301">
        <v>371</v>
      </c>
      <c r="Z60" s="301" t="s">
        <v>452</v>
      </c>
      <c r="AA60" s="301" t="s">
        <v>452</v>
      </c>
      <c r="AB60" s="301" t="s">
        <v>452</v>
      </c>
      <c r="AC60" s="301">
        <v>343</v>
      </c>
      <c r="AD60" s="303">
        <v>332</v>
      </c>
      <c r="AE60" s="396">
        <v>383</v>
      </c>
      <c r="AF60" s="396">
        <v>373</v>
      </c>
      <c r="AG60" s="396">
        <v>292</v>
      </c>
      <c r="AH60" s="396" t="s">
        <v>452</v>
      </c>
      <c r="AI60" s="396" t="s">
        <v>452</v>
      </c>
      <c r="AJ60" s="396">
        <v>347</v>
      </c>
      <c r="AK60" s="396"/>
      <c r="AL60" s="396"/>
      <c r="AM60" s="396"/>
      <c r="AN60" s="396"/>
      <c r="AO60" s="396"/>
      <c r="AP60" s="396"/>
      <c r="AQ60" s="34"/>
      <c r="AR60" s="34">
        <f>SUM(D60:AQ60)</f>
        <v>5830</v>
      </c>
      <c r="AS60" s="143">
        <f>C60*3</f>
        <v>51</v>
      </c>
      <c r="AT60" s="143">
        <v>114</v>
      </c>
      <c r="AU60" s="34">
        <f>AR60-(AT60*AS60)</f>
        <v>16</v>
      </c>
      <c r="AV60" s="144" t="s">
        <v>43</v>
      </c>
      <c r="AW60" s="145">
        <f>AS60</f>
        <v>51</v>
      </c>
      <c r="AX60" s="35">
        <f>AR60/AS60</f>
        <v>114.31372549019608</v>
      </c>
    </row>
    <row r="61" spans="1:50" s="33" customFormat="1" ht="12" customHeight="1" x14ac:dyDescent="0.2">
      <c r="A61" s="66" t="s">
        <v>443</v>
      </c>
      <c r="B61" s="34" t="s">
        <v>208</v>
      </c>
      <c r="C61" s="34">
        <v>16</v>
      </c>
      <c r="D61" s="170" t="s">
        <v>452</v>
      </c>
      <c r="E61" s="170">
        <v>332</v>
      </c>
      <c r="F61" s="170" t="s">
        <v>452</v>
      </c>
      <c r="G61" s="170" t="s">
        <v>452</v>
      </c>
      <c r="H61" s="170" t="s">
        <v>452</v>
      </c>
      <c r="I61" s="170">
        <v>361</v>
      </c>
      <c r="J61" s="170" t="s">
        <v>452</v>
      </c>
      <c r="K61" s="170">
        <v>345</v>
      </c>
      <c r="L61" s="170" t="s">
        <v>452</v>
      </c>
      <c r="M61" s="170">
        <v>319</v>
      </c>
      <c r="N61" s="170">
        <v>319</v>
      </c>
      <c r="O61" s="170" t="s">
        <v>452</v>
      </c>
      <c r="P61" s="170">
        <v>366</v>
      </c>
      <c r="Q61" s="301">
        <v>340</v>
      </c>
      <c r="R61" s="303" t="s">
        <v>452</v>
      </c>
      <c r="S61" s="301">
        <v>408</v>
      </c>
      <c r="T61" s="301">
        <v>336</v>
      </c>
      <c r="U61" s="301">
        <v>312</v>
      </c>
      <c r="V61" s="301" t="s">
        <v>452</v>
      </c>
      <c r="W61" s="301">
        <v>376</v>
      </c>
      <c r="X61" s="301" t="s">
        <v>452</v>
      </c>
      <c r="Y61" s="301">
        <v>337</v>
      </c>
      <c r="Z61" s="301" t="s">
        <v>452</v>
      </c>
      <c r="AA61" s="301" t="s">
        <v>452</v>
      </c>
      <c r="AB61" s="301">
        <v>329</v>
      </c>
      <c r="AC61" s="301" t="s">
        <v>452</v>
      </c>
      <c r="AD61" s="303">
        <v>333</v>
      </c>
      <c r="AE61" s="396">
        <v>329</v>
      </c>
      <c r="AF61" s="396" t="s">
        <v>452</v>
      </c>
      <c r="AG61" s="396" t="s">
        <v>452</v>
      </c>
      <c r="AH61" s="396" t="s">
        <v>452</v>
      </c>
      <c r="AI61" s="396">
        <v>344</v>
      </c>
      <c r="AJ61" s="396" t="s">
        <v>452</v>
      </c>
      <c r="AK61" s="396"/>
      <c r="AL61" s="396"/>
      <c r="AM61" s="396"/>
      <c r="AN61" s="396"/>
      <c r="AO61" s="396"/>
      <c r="AP61" s="396"/>
      <c r="AQ61" s="34"/>
      <c r="AR61" s="34">
        <f>SUM(D61:AQ61)</f>
        <v>5486</v>
      </c>
      <c r="AS61" s="143">
        <f>C61*3</f>
        <v>48</v>
      </c>
      <c r="AT61" s="143">
        <v>114</v>
      </c>
      <c r="AU61" s="34">
        <f>AR61-(AT61*AS61)</f>
        <v>14</v>
      </c>
      <c r="AV61" s="144" t="s">
        <v>43</v>
      </c>
      <c r="AW61" s="145">
        <f>AS61</f>
        <v>48</v>
      </c>
      <c r="AX61" s="35">
        <f>AR61/AS61</f>
        <v>114.29166666666667</v>
      </c>
    </row>
    <row r="62" spans="1:50" s="33" customFormat="1" ht="12" customHeight="1" x14ac:dyDescent="0.2">
      <c r="A62" s="66" t="s">
        <v>450</v>
      </c>
      <c r="B62" s="34" t="s">
        <v>207</v>
      </c>
      <c r="C62" s="34">
        <v>15</v>
      </c>
      <c r="D62" s="170" t="s">
        <v>452</v>
      </c>
      <c r="E62" s="170">
        <v>332</v>
      </c>
      <c r="F62" s="170" t="s">
        <v>452</v>
      </c>
      <c r="G62" s="170" t="s">
        <v>452</v>
      </c>
      <c r="H62" s="170" t="s">
        <v>452</v>
      </c>
      <c r="I62" s="170">
        <v>318</v>
      </c>
      <c r="J62" s="170" t="s">
        <v>452</v>
      </c>
      <c r="K62" s="170">
        <v>351</v>
      </c>
      <c r="L62" s="170" t="s">
        <v>452</v>
      </c>
      <c r="M62" s="170" t="s">
        <v>452</v>
      </c>
      <c r="N62" s="170" t="s">
        <v>452</v>
      </c>
      <c r="O62" s="170">
        <v>335</v>
      </c>
      <c r="P62" s="170" t="s">
        <v>452</v>
      </c>
      <c r="Q62" s="303">
        <v>316</v>
      </c>
      <c r="R62" s="301" t="s">
        <v>452</v>
      </c>
      <c r="S62" s="301">
        <v>384</v>
      </c>
      <c r="T62" s="301">
        <v>372</v>
      </c>
      <c r="U62" s="301" t="s">
        <v>452</v>
      </c>
      <c r="V62" s="301" t="s">
        <v>452</v>
      </c>
      <c r="W62" s="301">
        <v>309</v>
      </c>
      <c r="X62" s="301" t="s">
        <v>452</v>
      </c>
      <c r="Y62" s="301">
        <v>321</v>
      </c>
      <c r="Z62" s="301">
        <v>355</v>
      </c>
      <c r="AA62" s="301" t="s">
        <v>452</v>
      </c>
      <c r="AB62" s="301" t="s">
        <v>452</v>
      </c>
      <c r="AC62" s="301">
        <v>397</v>
      </c>
      <c r="AD62" s="396">
        <v>314</v>
      </c>
      <c r="AE62" s="396">
        <v>347</v>
      </c>
      <c r="AF62" s="303" t="s">
        <v>452</v>
      </c>
      <c r="AG62" s="396" t="s">
        <v>452</v>
      </c>
      <c r="AH62" s="396">
        <v>321</v>
      </c>
      <c r="AI62" s="396">
        <v>354</v>
      </c>
      <c r="AJ62" s="396" t="s">
        <v>452</v>
      </c>
      <c r="AK62" s="396"/>
      <c r="AL62" s="396"/>
      <c r="AM62" s="396"/>
      <c r="AN62" s="396"/>
      <c r="AO62" s="396"/>
      <c r="AP62" s="396"/>
      <c r="AQ62" s="34"/>
      <c r="AR62" s="34">
        <f>SUM(D62:AQ62)</f>
        <v>5126</v>
      </c>
      <c r="AS62" s="143">
        <f>C62*3</f>
        <v>45</v>
      </c>
      <c r="AT62" s="143">
        <v>113</v>
      </c>
      <c r="AU62" s="34">
        <f>AR62-(AT62*AS62)</f>
        <v>41</v>
      </c>
      <c r="AV62" s="144" t="s">
        <v>43</v>
      </c>
      <c r="AW62" s="145">
        <f>AS62</f>
        <v>45</v>
      </c>
      <c r="AX62" s="35">
        <f>AR62/AS62</f>
        <v>113.91111111111111</v>
      </c>
    </row>
    <row r="63" spans="1:50" s="33" customFormat="1" ht="12" customHeight="1" x14ac:dyDescent="0.2">
      <c r="A63" s="66" t="s">
        <v>402</v>
      </c>
      <c r="B63" s="34" t="s">
        <v>198</v>
      </c>
      <c r="C63" s="34">
        <v>19</v>
      </c>
      <c r="D63" s="170" t="s">
        <v>452</v>
      </c>
      <c r="E63" s="170" t="s">
        <v>452</v>
      </c>
      <c r="F63" s="170">
        <v>326</v>
      </c>
      <c r="G63" s="170">
        <v>339</v>
      </c>
      <c r="H63" s="170">
        <v>324</v>
      </c>
      <c r="I63" s="170" t="s">
        <v>452</v>
      </c>
      <c r="J63" s="170">
        <v>327</v>
      </c>
      <c r="K63" s="170">
        <v>360</v>
      </c>
      <c r="L63" s="170" t="s">
        <v>452</v>
      </c>
      <c r="M63" s="170">
        <v>371</v>
      </c>
      <c r="N63" s="170">
        <v>344</v>
      </c>
      <c r="O63" s="170" t="s">
        <v>452</v>
      </c>
      <c r="P63" s="170" t="s">
        <v>452</v>
      </c>
      <c r="Q63" s="301">
        <v>341</v>
      </c>
      <c r="R63" s="301">
        <v>333</v>
      </c>
      <c r="S63" s="303">
        <v>297</v>
      </c>
      <c r="T63" s="301" t="s">
        <v>452</v>
      </c>
      <c r="U63" s="301" t="s">
        <v>452</v>
      </c>
      <c r="V63" s="301">
        <v>363</v>
      </c>
      <c r="W63" s="301" t="s">
        <v>452</v>
      </c>
      <c r="X63" s="301" t="s">
        <v>452</v>
      </c>
      <c r="Y63" s="301">
        <v>383</v>
      </c>
      <c r="Z63" s="301" t="s">
        <v>452</v>
      </c>
      <c r="AA63" s="301" t="s">
        <v>452</v>
      </c>
      <c r="AB63" s="301">
        <v>383</v>
      </c>
      <c r="AC63" s="301">
        <v>306</v>
      </c>
      <c r="AD63" s="303">
        <v>366</v>
      </c>
      <c r="AE63" s="396" t="s">
        <v>452</v>
      </c>
      <c r="AF63" s="396">
        <v>357</v>
      </c>
      <c r="AG63" s="396">
        <v>290</v>
      </c>
      <c r="AH63" s="396">
        <v>319</v>
      </c>
      <c r="AI63" s="396" t="s">
        <v>452</v>
      </c>
      <c r="AJ63" s="396">
        <v>344</v>
      </c>
      <c r="AK63" s="396"/>
      <c r="AL63" s="396"/>
      <c r="AM63" s="396"/>
      <c r="AN63" s="396"/>
      <c r="AO63" s="396"/>
      <c r="AP63" s="396"/>
      <c r="AQ63" s="34"/>
      <c r="AR63" s="34">
        <f>SUM(D63:AQ63)</f>
        <v>6473</v>
      </c>
      <c r="AS63" s="143">
        <f>C63*3</f>
        <v>57</v>
      </c>
      <c r="AT63" s="143">
        <v>113</v>
      </c>
      <c r="AU63" s="34">
        <f>AR63-(AT63*AS63)</f>
        <v>32</v>
      </c>
      <c r="AV63" s="144" t="s">
        <v>43</v>
      </c>
      <c r="AW63" s="145">
        <f>AS63</f>
        <v>57</v>
      </c>
      <c r="AX63" s="35">
        <f>AR63/AS63</f>
        <v>113.56140350877193</v>
      </c>
    </row>
    <row r="64" spans="1:50" s="33" customFormat="1" ht="12" customHeight="1" x14ac:dyDescent="0.2">
      <c r="A64" s="67" t="s">
        <v>428</v>
      </c>
      <c r="B64" s="34" t="s">
        <v>206</v>
      </c>
      <c r="C64" s="34">
        <v>16</v>
      </c>
      <c r="D64" s="170">
        <v>363</v>
      </c>
      <c r="E64" s="170">
        <v>307</v>
      </c>
      <c r="F64" s="170">
        <v>369</v>
      </c>
      <c r="G64" s="170" t="s">
        <v>452</v>
      </c>
      <c r="H64" s="170" t="s">
        <v>452</v>
      </c>
      <c r="I64" s="170">
        <v>356</v>
      </c>
      <c r="J64" s="170" t="s">
        <v>452</v>
      </c>
      <c r="K64" s="170" t="s">
        <v>452</v>
      </c>
      <c r="L64" s="170">
        <v>317</v>
      </c>
      <c r="M64" s="170">
        <v>341</v>
      </c>
      <c r="N64" s="170" t="s">
        <v>452</v>
      </c>
      <c r="O64" s="170" t="s">
        <v>452</v>
      </c>
      <c r="P64" s="170" t="s">
        <v>452</v>
      </c>
      <c r="Q64" s="303" t="s">
        <v>452</v>
      </c>
      <c r="R64" s="301" t="s">
        <v>452</v>
      </c>
      <c r="S64" s="301" t="s">
        <v>452</v>
      </c>
      <c r="T64" s="301">
        <v>334</v>
      </c>
      <c r="U64" s="301">
        <v>334</v>
      </c>
      <c r="V64" s="301" t="s">
        <v>452</v>
      </c>
      <c r="W64" s="301">
        <v>353</v>
      </c>
      <c r="X64" s="301">
        <v>321</v>
      </c>
      <c r="Y64" s="301" t="s">
        <v>452</v>
      </c>
      <c r="Z64" s="301" t="s">
        <v>452</v>
      </c>
      <c r="AA64" s="301" t="s">
        <v>452</v>
      </c>
      <c r="AB64" s="301">
        <v>299</v>
      </c>
      <c r="AC64" s="301" t="s">
        <v>452</v>
      </c>
      <c r="AD64" s="396">
        <v>356</v>
      </c>
      <c r="AE64" s="396">
        <v>330</v>
      </c>
      <c r="AF64" s="396">
        <v>334</v>
      </c>
      <c r="AG64" s="303">
        <v>333</v>
      </c>
      <c r="AH64" s="396" t="s">
        <v>452</v>
      </c>
      <c r="AI64" s="396">
        <v>399</v>
      </c>
      <c r="AJ64" s="396" t="s">
        <v>452</v>
      </c>
      <c r="AK64" s="396"/>
      <c r="AL64" s="396"/>
      <c r="AM64" s="396"/>
      <c r="AN64" s="396"/>
      <c r="AO64" s="396"/>
      <c r="AP64" s="396"/>
      <c r="AQ64" s="34"/>
      <c r="AR64" s="34">
        <f>SUM(D64:AQ64)</f>
        <v>5446</v>
      </c>
      <c r="AS64" s="143">
        <f>C64*3</f>
        <v>48</v>
      </c>
      <c r="AT64" s="143">
        <v>113</v>
      </c>
      <c r="AU64" s="34">
        <f>AR64-(AT64*AS64)</f>
        <v>22</v>
      </c>
      <c r="AV64" s="144" t="s">
        <v>43</v>
      </c>
      <c r="AW64" s="145">
        <f>AS64</f>
        <v>48</v>
      </c>
      <c r="AX64" s="35">
        <f>AR64/AS64</f>
        <v>113.45833333333333</v>
      </c>
    </row>
    <row r="65" spans="1:50" s="33" customFormat="1" ht="12" customHeight="1" x14ac:dyDescent="0.2">
      <c r="A65" s="66" t="s">
        <v>417</v>
      </c>
      <c r="B65" s="34" t="s">
        <v>207</v>
      </c>
      <c r="C65" s="34">
        <v>19</v>
      </c>
      <c r="D65" s="170">
        <v>341</v>
      </c>
      <c r="E65" s="170">
        <v>345</v>
      </c>
      <c r="F65" s="170" t="s">
        <v>452</v>
      </c>
      <c r="G65" s="170" t="s">
        <v>452</v>
      </c>
      <c r="H65" s="170">
        <v>351</v>
      </c>
      <c r="I65" s="170">
        <v>317</v>
      </c>
      <c r="J65" s="170" t="s">
        <v>452</v>
      </c>
      <c r="K65" s="170">
        <v>365</v>
      </c>
      <c r="L65" s="170" t="s">
        <v>452</v>
      </c>
      <c r="M65" s="170" t="s">
        <v>452</v>
      </c>
      <c r="N65" s="170">
        <v>324</v>
      </c>
      <c r="O65" s="170">
        <v>317</v>
      </c>
      <c r="P65" s="170" t="s">
        <v>452</v>
      </c>
      <c r="Q65" s="303">
        <v>337</v>
      </c>
      <c r="R65" s="301" t="s">
        <v>452</v>
      </c>
      <c r="S65" s="301">
        <v>391</v>
      </c>
      <c r="T65" s="301">
        <v>341</v>
      </c>
      <c r="U65" s="301" t="s">
        <v>452</v>
      </c>
      <c r="V65" s="301" t="s">
        <v>452</v>
      </c>
      <c r="W65" s="301">
        <v>338</v>
      </c>
      <c r="X65" s="301" t="s">
        <v>452</v>
      </c>
      <c r="Y65" s="301">
        <v>340</v>
      </c>
      <c r="Z65" s="301">
        <v>370</v>
      </c>
      <c r="AA65" s="301" t="s">
        <v>452</v>
      </c>
      <c r="AB65" s="301" t="s">
        <v>452</v>
      </c>
      <c r="AC65" s="301">
        <v>365</v>
      </c>
      <c r="AD65" s="396">
        <v>322</v>
      </c>
      <c r="AE65" s="396">
        <v>323</v>
      </c>
      <c r="AF65" s="303">
        <v>335</v>
      </c>
      <c r="AG65" s="396" t="s">
        <v>452</v>
      </c>
      <c r="AH65" s="396">
        <v>322</v>
      </c>
      <c r="AI65" s="396">
        <v>318</v>
      </c>
      <c r="AJ65" s="396" t="s">
        <v>452</v>
      </c>
      <c r="AK65" s="396"/>
      <c r="AL65" s="396"/>
      <c r="AM65" s="396"/>
      <c r="AN65" s="396"/>
      <c r="AO65" s="396"/>
      <c r="AP65" s="396"/>
      <c r="AQ65" s="34"/>
      <c r="AR65" s="34">
        <f>SUM(D65:AQ65)</f>
        <v>6462</v>
      </c>
      <c r="AS65" s="143">
        <f>C65*3</f>
        <v>57</v>
      </c>
      <c r="AT65" s="143">
        <v>113</v>
      </c>
      <c r="AU65" s="34">
        <f>AR65-(AT65*AS65)</f>
        <v>21</v>
      </c>
      <c r="AV65" s="144" t="s">
        <v>43</v>
      </c>
      <c r="AW65" s="145">
        <f>AS65</f>
        <v>57</v>
      </c>
      <c r="AX65" s="35">
        <f>AR65/AS65</f>
        <v>113.36842105263158</v>
      </c>
    </row>
    <row r="66" spans="1:50" s="33" customFormat="1" ht="12" customHeight="1" x14ac:dyDescent="0.2">
      <c r="A66" s="66" t="s">
        <v>381</v>
      </c>
      <c r="B66" s="34" t="s">
        <v>230</v>
      </c>
      <c r="C66" s="34">
        <v>19</v>
      </c>
      <c r="D66" s="170" t="s">
        <v>452</v>
      </c>
      <c r="E66" s="170">
        <v>294</v>
      </c>
      <c r="F66" s="170" t="s">
        <v>452</v>
      </c>
      <c r="G66" s="170">
        <v>317</v>
      </c>
      <c r="H66" s="170">
        <v>323</v>
      </c>
      <c r="I66" s="170" t="s">
        <v>452</v>
      </c>
      <c r="J66" s="170">
        <v>329</v>
      </c>
      <c r="K66" s="170" t="s">
        <v>452</v>
      </c>
      <c r="L66" s="170" t="s">
        <v>452</v>
      </c>
      <c r="M66" s="170" t="s">
        <v>452</v>
      </c>
      <c r="N66" s="170">
        <v>351</v>
      </c>
      <c r="O66" s="170" t="s">
        <v>452</v>
      </c>
      <c r="P66" s="170">
        <v>330</v>
      </c>
      <c r="Q66" s="301">
        <v>361</v>
      </c>
      <c r="R66" s="303">
        <v>317</v>
      </c>
      <c r="S66" s="301">
        <v>352</v>
      </c>
      <c r="T66" s="301" t="s">
        <v>452</v>
      </c>
      <c r="U66" s="301" t="s">
        <v>452</v>
      </c>
      <c r="V66" s="301">
        <v>329</v>
      </c>
      <c r="W66" s="301" t="s">
        <v>452</v>
      </c>
      <c r="X66" s="301">
        <v>363</v>
      </c>
      <c r="Y66" s="301">
        <v>376</v>
      </c>
      <c r="Z66" s="301">
        <v>365</v>
      </c>
      <c r="AA66" s="301" t="s">
        <v>452</v>
      </c>
      <c r="AB66" s="301">
        <v>382</v>
      </c>
      <c r="AC66" s="301" t="s">
        <v>452</v>
      </c>
      <c r="AD66" s="303">
        <v>344</v>
      </c>
      <c r="AE66" s="396">
        <v>345</v>
      </c>
      <c r="AF66" s="396" t="s">
        <v>452</v>
      </c>
      <c r="AG66" s="396">
        <v>303</v>
      </c>
      <c r="AH66" s="396">
        <v>305</v>
      </c>
      <c r="AI66" s="396" t="s">
        <v>452</v>
      </c>
      <c r="AJ66" s="396">
        <v>296</v>
      </c>
      <c r="AK66" s="396"/>
      <c r="AL66" s="396"/>
      <c r="AM66" s="396"/>
      <c r="AN66" s="396"/>
      <c r="AO66" s="396"/>
      <c r="AP66" s="396"/>
      <c r="AQ66" s="34"/>
      <c r="AR66" s="34">
        <f>SUM(D66:AQ66)</f>
        <v>6382</v>
      </c>
      <c r="AS66" s="143">
        <f>C66*3</f>
        <v>57</v>
      </c>
      <c r="AT66" s="143">
        <v>111</v>
      </c>
      <c r="AU66" s="34">
        <f>AR66-(AT66*AS66)</f>
        <v>55</v>
      </c>
      <c r="AV66" s="144" t="s">
        <v>43</v>
      </c>
      <c r="AW66" s="145">
        <f>AS66</f>
        <v>57</v>
      </c>
      <c r="AX66" s="35">
        <f>AR66/AS66</f>
        <v>111.96491228070175</v>
      </c>
    </row>
    <row r="67" spans="1:50" s="33" customFormat="1" ht="12" customHeight="1" x14ac:dyDescent="0.2">
      <c r="A67" s="67" t="s">
        <v>390</v>
      </c>
      <c r="B67" s="34" t="s">
        <v>231</v>
      </c>
      <c r="C67" s="34">
        <v>16</v>
      </c>
      <c r="D67" s="170" t="s">
        <v>452</v>
      </c>
      <c r="E67" s="170" t="s">
        <v>452</v>
      </c>
      <c r="F67" s="170" t="s">
        <v>452</v>
      </c>
      <c r="G67" s="170">
        <v>343</v>
      </c>
      <c r="H67" s="170" t="s">
        <v>452</v>
      </c>
      <c r="I67" s="170" t="s">
        <v>452</v>
      </c>
      <c r="J67" s="170">
        <v>297</v>
      </c>
      <c r="K67" s="170">
        <v>349</v>
      </c>
      <c r="L67" s="170">
        <v>302</v>
      </c>
      <c r="M67" s="170" t="s">
        <v>452</v>
      </c>
      <c r="N67" s="170" t="s">
        <v>452</v>
      </c>
      <c r="O67" s="170">
        <v>353</v>
      </c>
      <c r="P67" s="170">
        <v>353</v>
      </c>
      <c r="Q67" s="301">
        <v>316</v>
      </c>
      <c r="R67" s="301">
        <v>307</v>
      </c>
      <c r="S67" s="301">
        <v>350</v>
      </c>
      <c r="T67" s="303">
        <v>394</v>
      </c>
      <c r="U67" s="301">
        <v>382</v>
      </c>
      <c r="V67" s="301" t="s">
        <v>452</v>
      </c>
      <c r="W67" s="301" t="s">
        <v>452</v>
      </c>
      <c r="X67" s="301" t="s">
        <v>452</v>
      </c>
      <c r="Y67" s="301" t="s">
        <v>452</v>
      </c>
      <c r="Z67" s="301">
        <v>323</v>
      </c>
      <c r="AA67" s="301">
        <v>334</v>
      </c>
      <c r="AB67" s="301" t="s">
        <v>452</v>
      </c>
      <c r="AC67" s="301" t="s">
        <v>452</v>
      </c>
      <c r="AD67" s="303">
        <v>325</v>
      </c>
      <c r="AE67" s="396" t="s">
        <v>452</v>
      </c>
      <c r="AF67" s="396" t="s">
        <v>452</v>
      </c>
      <c r="AG67" s="396">
        <v>310</v>
      </c>
      <c r="AH67" s="396" t="s">
        <v>452</v>
      </c>
      <c r="AI67" s="396" t="s">
        <v>452</v>
      </c>
      <c r="AJ67" s="396">
        <v>306</v>
      </c>
      <c r="AK67" s="396"/>
      <c r="AL67" s="396"/>
      <c r="AM67" s="396"/>
      <c r="AN67" s="396"/>
      <c r="AO67" s="396"/>
      <c r="AP67" s="396"/>
      <c r="AQ67" s="34"/>
      <c r="AR67" s="34">
        <f>SUM(D67:AQ67)</f>
        <v>5344</v>
      </c>
      <c r="AS67" s="143">
        <f>C67*3</f>
        <v>48</v>
      </c>
      <c r="AT67" s="143">
        <v>111</v>
      </c>
      <c r="AU67" s="34">
        <f>AR67-(AT67*AS67)</f>
        <v>16</v>
      </c>
      <c r="AV67" s="144" t="s">
        <v>43</v>
      </c>
      <c r="AW67" s="145">
        <f>AS67</f>
        <v>48</v>
      </c>
      <c r="AX67" s="35">
        <f>AR67/AS67</f>
        <v>111.33333333333333</v>
      </c>
    </row>
    <row r="68" spans="1:50" s="33" customFormat="1" ht="12" customHeight="1" x14ac:dyDescent="0.2">
      <c r="A68" s="67" t="s">
        <v>392</v>
      </c>
      <c r="B68" s="34" t="s">
        <v>231</v>
      </c>
      <c r="C68" s="34">
        <v>17</v>
      </c>
      <c r="D68" s="170" t="s">
        <v>452</v>
      </c>
      <c r="E68" s="170" t="s">
        <v>452</v>
      </c>
      <c r="F68" s="170" t="s">
        <v>452</v>
      </c>
      <c r="G68" s="170">
        <v>351</v>
      </c>
      <c r="H68" s="170" t="s">
        <v>452</v>
      </c>
      <c r="I68" s="170" t="s">
        <v>452</v>
      </c>
      <c r="J68" s="170">
        <v>309</v>
      </c>
      <c r="K68" s="170">
        <v>327</v>
      </c>
      <c r="L68" s="170">
        <v>335</v>
      </c>
      <c r="M68" s="170" t="s">
        <v>452</v>
      </c>
      <c r="N68" s="170" t="s">
        <v>452</v>
      </c>
      <c r="O68" s="170">
        <v>335</v>
      </c>
      <c r="P68" s="170">
        <v>331</v>
      </c>
      <c r="Q68" s="301">
        <v>323</v>
      </c>
      <c r="R68" s="301">
        <v>308</v>
      </c>
      <c r="S68" s="301">
        <v>324</v>
      </c>
      <c r="T68" s="303">
        <v>326</v>
      </c>
      <c r="U68" s="301">
        <v>343</v>
      </c>
      <c r="V68" s="301">
        <v>318</v>
      </c>
      <c r="W68" s="301" t="s">
        <v>452</v>
      </c>
      <c r="X68" s="301" t="s">
        <v>452</v>
      </c>
      <c r="Y68" s="301" t="s">
        <v>452</v>
      </c>
      <c r="Z68" s="301">
        <v>335</v>
      </c>
      <c r="AA68" s="301">
        <v>332</v>
      </c>
      <c r="AB68" s="301" t="s">
        <v>452</v>
      </c>
      <c r="AC68" s="301" t="s">
        <v>452</v>
      </c>
      <c r="AD68" s="303">
        <v>333</v>
      </c>
      <c r="AE68" s="396" t="s">
        <v>452</v>
      </c>
      <c r="AF68" s="396" t="s">
        <v>452</v>
      </c>
      <c r="AG68" s="396">
        <v>306</v>
      </c>
      <c r="AH68" s="396" t="s">
        <v>452</v>
      </c>
      <c r="AI68" s="396" t="s">
        <v>452</v>
      </c>
      <c r="AJ68" s="396">
        <v>273</v>
      </c>
      <c r="AK68" s="396"/>
      <c r="AL68" s="396"/>
      <c r="AM68" s="396"/>
      <c r="AN68" s="396"/>
      <c r="AO68" s="396"/>
      <c r="AP68" s="396"/>
      <c r="AQ68" s="34"/>
      <c r="AR68" s="34">
        <f>SUM(D68:AQ68)</f>
        <v>5509</v>
      </c>
      <c r="AS68" s="143">
        <f>C68*3</f>
        <v>51</v>
      </c>
      <c r="AT68" s="143">
        <v>108</v>
      </c>
      <c r="AU68" s="34">
        <f>AR68-(AT68*AS68)</f>
        <v>1</v>
      </c>
      <c r="AV68" s="144" t="s">
        <v>43</v>
      </c>
      <c r="AW68" s="145">
        <f>AS68</f>
        <v>51</v>
      </c>
      <c r="AX68" s="35">
        <f>AR68/AS68</f>
        <v>108.01960784313725</v>
      </c>
    </row>
    <row r="69" spans="1:50" s="33" customFormat="1" ht="12" customHeight="1" x14ac:dyDescent="0.2">
      <c r="A69" s="66" t="s">
        <v>414</v>
      </c>
      <c r="B69" s="34" t="s">
        <v>207</v>
      </c>
      <c r="C69" s="34">
        <v>13</v>
      </c>
      <c r="D69" s="170">
        <v>299</v>
      </c>
      <c r="E69" s="170">
        <v>263</v>
      </c>
      <c r="F69" s="170" t="s">
        <v>452</v>
      </c>
      <c r="G69" s="170" t="s">
        <v>452</v>
      </c>
      <c r="H69" s="170">
        <v>327</v>
      </c>
      <c r="I69" s="170">
        <v>218</v>
      </c>
      <c r="J69" s="170" t="s">
        <v>452</v>
      </c>
      <c r="K69" s="170">
        <v>317</v>
      </c>
      <c r="L69" s="170" t="s">
        <v>452</v>
      </c>
      <c r="M69" s="170" t="s">
        <v>452</v>
      </c>
      <c r="N69" s="170">
        <v>302</v>
      </c>
      <c r="O69" s="170">
        <v>291</v>
      </c>
      <c r="P69" s="170" t="s">
        <v>452</v>
      </c>
      <c r="Q69" s="303">
        <v>277</v>
      </c>
      <c r="R69" s="301" t="s">
        <v>452</v>
      </c>
      <c r="S69" s="301" t="s">
        <v>452</v>
      </c>
      <c r="T69" s="301">
        <v>334</v>
      </c>
      <c r="U69" s="301" t="s">
        <v>452</v>
      </c>
      <c r="V69" s="301" t="s">
        <v>452</v>
      </c>
      <c r="W69" s="301">
        <v>300</v>
      </c>
      <c r="X69" s="301" t="s">
        <v>452</v>
      </c>
      <c r="Y69" s="301" t="s">
        <v>452</v>
      </c>
      <c r="Z69" s="301" t="s">
        <v>452</v>
      </c>
      <c r="AA69" s="301" t="s">
        <v>452</v>
      </c>
      <c r="AB69" s="301" t="s">
        <v>452</v>
      </c>
      <c r="AC69" s="301">
        <v>281</v>
      </c>
      <c r="AD69" s="396" t="s">
        <v>452</v>
      </c>
      <c r="AE69" s="396" t="s">
        <v>452</v>
      </c>
      <c r="AF69" s="303" t="s">
        <v>452</v>
      </c>
      <c r="AG69" s="396" t="s">
        <v>452</v>
      </c>
      <c r="AH69" s="396">
        <v>332</v>
      </c>
      <c r="AI69" s="396">
        <v>316</v>
      </c>
      <c r="AJ69" s="396" t="s">
        <v>452</v>
      </c>
      <c r="AK69" s="396"/>
      <c r="AL69" s="396"/>
      <c r="AM69" s="396"/>
      <c r="AN69" s="396"/>
      <c r="AO69" s="396"/>
      <c r="AP69" s="396"/>
      <c r="AQ69" s="34"/>
      <c r="AR69" s="34">
        <f>SUM(D69:AQ69)</f>
        <v>3857</v>
      </c>
      <c r="AS69" s="143">
        <f>C69*3-1</f>
        <v>38</v>
      </c>
      <c r="AT69" s="143">
        <v>101</v>
      </c>
      <c r="AU69" s="34">
        <f>AR69-(AT69*AS69)</f>
        <v>19</v>
      </c>
      <c r="AV69" s="144" t="s">
        <v>43</v>
      </c>
      <c r="AW69" s="145">
        <f>AS69</f>
        <v>38</v>
      </c>
      <c r="AX69" s="35">
        <f>AR69/AS69</f>
        <v>101.5</v>
      </c>
    </row>
  </sheetData>
  <sortState ref="A1:AX69">
    <sortCondition descending="1" ref="AX1"/>
  </sortState>
  <phoneticPr fontId="53" type="noConversion"/>
  <conditionalFormatting sqref="D12:S14 D15:E15 G15:S15 AP12:AQ15">
    <cfRule type="cellIs" dxfId="46" priority="24" stopIfTrue="1" operator="equal">
      <formula>#REF!</formula>
    </cfRule>
  </conditionalFormatting>
  <conditionalFormatting sqref="T12:T15">
    <cfRule type="cellIs" dxfId="45" priority="22" stopIfTrue="1" operator="equal">
      <formula>#REF!</formula>
    </cfRule>
  </conditionalFormatting>
  <conditionalFormatting sqref="U12:U15">
    <cfRule type="cellIs" dxfId="44" priority="21" stopIfTrue="1" operator="equal">
      <formula>#REF!</formula>
    </cfRule>
  </conditionalFormatting>
  <conditionalFormatting sqref="V12:V15">
    <cfRule type="cellIs" dxfId="43" priority="20" stopIfTrue="1" operator="equal">
      <formula>#REF!</formula>
    </cfRule>
  </conditionalFormatting>
  <conditionalFormatting sqref="W12:W15">
    <cfRule type="cellIs" dxfId="42" priority="19" stopIfTrue="1" operator="equal">
      <formula>#REF!</formula>
    </cfRule>
  </conditionalFormatting>
  <conditionalFormatting sqref="X12:X15">
    <cfRule type="cellIs" dxfId="41" priority="18" stopIfTrue="1" operator="equal">
      <formula>#REF!</formula>
    </cfRule>
  </conditionalFormatting>
  <conditionalFormatting sqref="Y12:Y15">
    <cfRule type="cellIs" dxfId="40" priority="17" stopIfTrue="1" operator="equal">
      <formula>#REF!</formula>
    </cfRule>
  </conditionalFormatting>
  <conditionalFormatting sqref="Z12:Z15">
    <cfRule type="cellIs" dxfId="39" priority="16" stopIfTrue="1" operator="equal">
      <formula>#REF!</formula>
    </cfRule>
  </conditionalFormatting>
  <conditionalFormatting sqref="AA12:AA15">
    <cfRule type="cellIs" dxfId="38" priority="15" stopIfTrue="1" operator="equal">
      <formula>#REF!</formula>
    </cfRule>
  </conditionalFormatting>
  <conditionalFormatting sqref="AB12:AB15">
    <cfRule type="cellIs" dxfId="37" priority="14" stopIfTrue="1" operator="equal">
      <formula>#REF!</formula>
    </cfRule>
  </conditionalFormatting>
  <conditionalFormatting sqref="AC12:AC15">
    <cfRule type="cellIs" dxfId="36" priority="13" stopIfTrue="1" operator="equal">
      <formula>#REF!</formula>
    </cfRule>
  </conditionalFormatting>
  <conditionalFormatting sqref="AD12:AD15">
    <cfRule type="cellIs" dxfId="35" priority="12" stopIfTrue="1" operator="equal">
      <formula>#REF!</formula>
    </cfRule>
  </conditionalFormatting>
  <conditionalFormatting sqref="AE12:AE15">
    <cfRule type="cellIs" dxfId="34" priority="11" stopIfTrue="1" operator="equal">
      <formula>#REF!</formula>
    </cfRule>
  </conditionalFormatting>
  <conditionalFormatting sqref="AF12:AF15">
    <cfRule type="cellIs" dxfId="33" priority="10" stopIfTrue="1" operator="equal">
      <formula>#REF!</formula>
    </cfRule>
  </conditionalFormatting>
  <conditionalFormatting sqref="AG12:AG15">
    <cfRule type="cellIs" dxfId="32" priority="9" stopIfTrue="1" operator="equal">
      <formula>#REF!</formula>
    </cfRule>
  </conditionalFormatting>
  <conditionalFormatting sqref="AH12:AH15">
    <cfRule type="cellIs" dxfId="31" priority="8" stopIfTrue="1" operator="equal">
      <formula>#REF!</formula>
    </cfRule>
  </conditionalFormatting>
  <conditionalFormatting sqref="AI12:AI15">
    <cfRule type="cellIs" dxfId="30" priority="7" stopIfTrue="1" operator="equal">
      <formula>#REF!</formula>
    </cfRule>
  </conditionalFormatting>
  <conditionalFormatting sqref="AJ12:AJ15">
    <cfRule type="cellIs" dxfId="29" priority="6" stopIfTrue="1" operator="equal">
      <formula>#REF!</formula>
    </cfRule>
  </conditionalFormatting>
  <conditionalFormatting sqref="AK12:AK15">
    <cfRule type="cellIs" dxfId="28" priority="5" stopIfTrue="1" operator="equal">
      <formula>#REF!</formula>
    </cfRule>
  </conditionalFormatting>
  <conditionalFormatting sqref="AL12:AL15">
    <cfRule type="cellIs" dxfId="27" priority="4" stopIfTrue="1" operator="equal">
      <formula>#REF!</formula>
    </cfRule>
  </conditionalFormatting>
  <conditionalFormatting sqref="AM12:AM15">
    <cfRule type="cellIs" dxfId="26" priority="3" stopIfTrue="1" operator="equal">
      <formula>#REF!</formula>
    </cfRule>
  </conditionalFormatting>
  <conditionalFormatting sqref="AN12:AN15">
    <cfRule type="cellIs" dxfId="25" priority="2" stopIfTrue="1" operator="equal">
      <formula>#REF!</formula>
    </cfRule>
  </conditionalFormatting>
  <conditionalFormatting sqref="AO12:AO15">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2: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207</v>
      </c>
      <c r="B1" s="199"/>
      <c r="C1" s="199"/>
      <c r="D1" s="199"/>
      <c r="E1" s="200"/>
      <c r="F1" s="201"/>
      <c r="G1" s="198" t="s">
        <v>230</v>
      </c>
      <c r="H1" s="202"/>
      <c r="I1" s="202"/>
      <c r="J1" s="202"/>
      <c r="K1" s="200"/>
    </row>
    <row r="2" spans="1:11" ht="17.25" customHeight="1" x14ac:dyDescent="0.2">
      <c r="A2" s="155" t="s">
        <v>414</v>
      </c>
      <c r="B2" s="156">
        <v>117</v>
      </c>
      <c r="C2" s="156">
        <v>99</v>
      </c>
      <c r="D2" s="156">
        <v>118</v>
      </c>
      <c r="E2" s="164">
        <f t="shared" ref="E2:E7" si="0">SUM(B2:D2)</f>
        <v>334</v>
      </c>
      <c r="F2" s="157"/>
      <c r="G2" s="155" t="s">
        <v>384</v>
      </c>
      <c r="H2" s="156">
        <v>104</v>
      </c>
      <c r="I2" s="156">
        <v>121</v>
      </c>
      <c r="J2" s="156">
        <v>115</v>
      </c>
      <c r="K2" s="161">
        <f t="shared" ref="K2:K7" si="1">SUM(H2:J2)</f>
        <v>340</v>
      </c>
    </row>
    <row r="3" spans="1:11" ht="17.25" customHeight="1" x14ac:dyDescent="0.2">
      <c r="A3" s="155" t="s">
        <v>417</v>
      </c>
      <c r="B3" s="156">
        <v>102</v>
      </c>
      <c r="C3" s="156">
        <v>100</v>
      </c>
      <c r="D3" s="156">
        <v>139</v>
      </c>
      <c r="E3" s="164">
        <f t="shared" si="0"/>
        <v>341</v>
      </c>
      <c r="F3" s="157"/>
      <c r="G3" s="155" t="s">
        <v>381</v>
      </c>
      <c r="H3" s="156">
        <v>137</v>
      </c>
      <c r="I3" s="156">
        <v>98</v>
      </c>
      <c r="J3" s="156">
        <v>88</v>
      </c>
      <c r="K3" s="161">
        <f t="shared" si="1"/>
        <v>323</v>
      </c>
    </row>
    <row r="4" spans="1:11" ht="17.25" customHeight="1" x14ac:dyDescent="0.2">
      <c r="A4" s="155" t="s">
        <v>415</v>
      </c>
      <c r="B4" s="156">
        <v>135</v>
      </c>
      <c r="C4" s="156">
        <v>120</v>
      </c>
      <c r="D4" s="156">
        <v>120</v>
      </c>
      <c r="E4" s="164">
        <f t="shared" si="0"/>
        <v>375</v>
      </c>
      <c r="F4" s="157"/>
      <c r="G4" s="155" t="s">
        <v>448</v>
      </c>
      <c r="H4" s="156">
        <v>129</v>
      </c>
      <c r="I4" s="156">
        <v>108</v>
      </c>
      <c r="J4" s="156">
        <v>122</v>
      </c>
      <c r="K4" s="161">
        <f t="shared" si="1"/>
        <v>359</v>
      </c>
    </row>
    <row r="5" spans="1:11" ht="17.25" customHeight="1" x14ac:dyDescent="0.2">
      <c r="A5" s="155" t="s">
        <v>413</v>
      </c>
      <c r="B5" s="156">
        <v>115</v>
      </c>
      <c r="C5" s="156">
        <v>152</v>
      </c>
      <c r="D5" s="156">
        <v>137</v>
      </c>
      <c r="E5" s="164">
        <f t="shared" si="0"/>
        <v>404</v>
      </c>
      <c r="F5" s="157"/>
      <c r="G5" s="155" t="s">
        <v>382</v>
      </c>
      <c r="H5" s="156">
        <v>155</v>
      </c>
      <c r="I5" s="156">
        <v>122</v>
      </c>
      <c r="J5" s="156">
        <v>118</v>
      </c>
      <c r="K5" s="161">
        <f t="shared" si="1"/>
        <v>395</v>
      </c>
    </row>
    <row r="6" spans="1:11" ht="17.25" customHeight="1" x14ac:dyDescent="0.2">
      <c r="A6" s="155" t="s">
        <v>450</v>
      </c>
      <c r="B6" s="156">
        <v>133</v>
      </c>
      <c r="C6" s="156">
        <v>134</v>
      </c>
      <c r="D6" s="156">
        <v>105</v>
      </c>
      <c r="E6" s="164">
        <f t="shared" si="0"/>
        <v>372</v>
      </c>
      <c r="F6" s="157"/>
      <c r="G6" s="155" t="s">
        <v>383</v>
      </c>
      <c r="H6" s="156">
        <v>122</v>
      </c>
      <c r="I6" s="156">
        <v>118</v>
      </c>
      <c r="J6" s="156">
        <v>118</v>
      </c>
      <c r="K6" s="161">
        <f t="shared" si="1"/>
        <v>358</v>
      </c>
    </row>
    <row r="7" spans="1:11" ht="17.25" customHeight="1" x14ac:dyDescent="0.2">
      <c r="A7" s="159" t="s">
        <v>378</v>
      </c>
      <c r="B7" s="160">
        <f>SUM(B2:B6)</f>
        <v>602</v>
      </c>
      <c r="C7" s="206">
        <f>SUM(C2:C6)</f>
        <v>605</v>
      </c>
      <c r="D7" s="206">
        <f>SUM(D2:D6)</f>
        <v>619</v>
      </c>
      <c r="E7" s="205">
        <f t="shared" si="0"/>
        <v>1826</v>
      </c>
      <c r="F7" s="162"/>
      <c r="G7" s="159" t="s">
        <v>379</v>
      </c>
      <c r="H7" s="205">
        <f>SUM(H2:H6)</f>
        <v>647</v>
      </c>
      <c r="I7" s="161">
        <f>SUM(I2:I6)</f>
        <v>567</v>
      </c>
      <c r="J7" s="161">
        <f>SUM(J2:J6)</f>
        <v>561</v>
      </c>
      <c r="K7" s="161">
        <f t="shared" si="1"/>
        <v>1775</v>
      </c>
    </row>
    <row r="8" spans="1:11" s="298" customFormat="1" ht="17.25" customHeight="1" x14ac:dyDescent="0.4">
      <c r="A8" s="198" t="s">
        <v>205</v>
      </c>
      <c r="B8" s="199"/>
      <c r="C8" s="199"/>
      <c r="D8" s="199"/>
      <c r="E8" s="200"/>
      <c r="F8" s="201"/>
      <c r="G8" s="198" t="s">
        <v>202</v>
      </c>
      <c r="H8" s="202"/>
      <c r="I8" s="202"/>
      <c r="J8" s="202"/>
      <c r="K8" s="200"/>
    </row>
    <row r="9" spans="1:11" ht="17.25" customHeight="1" x14ac:dyDescent="0.2">
      <c r="A9" s="155" t="s">
        <v>423</v>
      </c>
      <c r="B9" s="156">
        <v>102</v>
      </c>
      <c r="C9" s="156">
        <v>141</v>
      </c>
      <c r="D9" s="156">
        <v>126</v>
      </c>
      <c r="E9" s="164">
        <f t="shared" ref="E9:E14" si="2">SUM(B9:D9)</f>
        <v>369</v>
      </c>
      <c r="F9" s="157"/>
      <c r="G9" s="155" t="s">
        <v>373</v>
      </c>
      <c r="H9" s="156">
        <v>121</v>
      </c>
      <c r="I9" s="156">
        <v>117</v>
      </c>
      <c r="J9" s="156">
        <v>125</v>
      </c>
      <c r="K9" s="161">
        <f t="shared" ref="K9:K14" si="3">SUM(H9:J9)</f>
        <v>363</v>
      </c>
    </row>
    <row r="10" spans="1:11" ht="17.25" customHeight="1" x14ac:dyDescent="0.2">
      <c r="A10" s="155" t="s">
        <v>451</v>
      </c>
      <c r="B10" s="156">
        <v>113</v>
      </c>
      <c r="C10" s="156">
        <v>113</v>
      </c>
      <c r="D10" s="156">
        <v>119</v>
      </c>
      <c r="E10" s="164">
        <f t="shared" si="2"/>
        <v>345</v>
      </c>
      <c r="F10" s="157"/>
      <c r="G10" s="155" t="s">
        <v>374</v>
      </c>
      <c r="H10" s="156">
        <v>128</v>
      </c>
      <c r="I10" s="156">
        <v>114</v>
      </c>
      <c r="J10" s="156">
        <v>145</v>
      </c>
      <c r="K10" s="161">
        <f t="shared" si="3"/>
        <v>387</v>
      </c>
    </row>
    <row r="11" spans="1:11" ht="17.25" customHeight="1" x14ac:dyDescent="0.2">
      <c r="A11" s="155" t="s">
        <v>459</v>
      </c>
      <c r="B11" s="156">
        <v>109</v>
      </c>
      <c r="C11" s="156">
        <v>111</v>
      </c>
      <c r="D11" s="156">
        <v>122</v>
      </c>
      <c r="E11" s="164">
        <f t="shared" si="2"/>
        <v>342</v>
      </c>
      <c r="F11" s="157"/>
      <c r="G11" s="155" t="s">
        <v>375</v>
      </c>
      <c r="H11" s="156">
        <v>83</v>
      </c>
      <c r="I11" s="156">
        <v>110</v>
      </c>
      <c r="J11" s="156">
        <v>95</v>
      </c>
      <c r="K11" s="161">
        <f t="shared" si="3"/>
        <v>288</v>
      </c>
    </row>
    <row r="12" spans="1:11" ht="17.25" customHeight="1" x14ac:dyDescent="0.2">
      <c r="A12" s="155" t="s">
        <v>427</v>
      </c>
      <c r="B12" s="156">
        <v>119</v>
      </c>
      <c r="C12" s="156">
        <v>112</v>
      </c>
      <c r="D12" s="156">
        <v>131</v>
      </c>
      <c r="E12" s="164">
        <f t="shared" si="2"/>
        <v>362</v>
      </c>
      <c r="F12" s="157"/>
      <c r="G12" s="155" t="s">
        <v>376</v>
      </c>
      <c r="H12" s="156">
        <v>135</v>
      </c>
      <c r="I12" s="156">
        <v>115</v>
      </c>
      <c r="J12" s="156">
        <v>116</v>
      </c>
      <c r="K12" s="161">
        <f t="shared" si="3"/>
        <v>366</v>
      </c>
    </row>
    <row r="13" spans="1:11" ht="17.25" customHeight="1" x14ac:dyDescent="0.2">
      <c r="A13" s="155" t="s">
        <v>426</v>
      </c>
      <c r="B13" s="156">
        <v>131</v>
      </c>
      <c r="C13" s="156">
        <v>120</v>
      </c>
      <c r="D13" s="156">
        <v>132</v>
      </c>
      <c r="E13" s="164">
        <f t="shared" si="2"/>
        <v>383</v>
      </c>
      <c r="F13" s="157"/>
      <c r="G13" s="155" t="s">
        <v>377</v>
      </c>
      <c r="H13" s="156">
        <v>154</v>
      </c>
      <c r="I13" s="156">
        <v>112</v>
      </c>
      <c r="J13" s="156">
        <v>116</v>
      </c>
      <c r="K13" s="161">
        <f t="shared" si="3"/>
        <v>382</v>
      </c>
    </row>
    <row r="14" spans="1:11" ht="17.25" customHeight="1" x14ac:dyDescent="0.2">
      <c r="A14" s="159" t="s">
        <v>378</v>
      </c>
      <c r="B14" s="160">
        <f>SUM(B9:B13)</f>
        <v>574</v>
      </c>
      <c r="C14" s="206">
        <f>SUM(C9:C13)</f>
        <v>597</v>
      </c>
      <c r="D14" s="206">
        <f>SUM(D9:D13)</f>
        <v>630</v>
      </c>
      <c r="E14" s="205">
        <f t="shared" si="2"/>
        <v>1801</v>
      </c>
      <c r="F14" s="162"/>
      <c r="G14" s="159" t="s">
        <v>379</v>
      </c>
      <c r="H14" s="205">
        <f>SUM(H9:H13)</f>
        <v>621</v>
      </c>
      <c r="I14" s="161">
        <f>SUM(I9:I13)</f>
        <v>568</v>
      </c>
      <c r="J14" s="161">
        <f>SUM(J9:J13)</f>
        <v>597</v>
      </c>
      <c r="K14" s="161">
        <f t="shared" si="3"/>
        <v>1786</v>
      </c>
    </row>
    <row r="15" spans="1:11" s="298" customFormat="1" ht="17.25" customHeight="1" x14ac:dyDescent="0.4">
      <c r="A15" s="198" t="s">
        <v>203</v>
      </c>
      <c r="B15" s="199"/>
      <c r="C15" s="199"/>
      <c r="D15" s="199"/>
      <c r="E15" s="200"/>
      <c r="F15" s="201"/>
      <c r="G15" s="198" t="s">
        <v>204</v>
      </c>
      <c r="H15" s="202"/>
      <c r="I15" s="202"/>
      <c r="J15" s="202"/>
      <c r="K15" s="200"/>
    </row>
    <row r="16" spans="1:11" ht="17.25" customHeight="1" x14ac:dyDescent="0.2">
      <c r="A16" s="155" t="s">
        <v>420</v>
      </c>
      <c r="B16" s="156">
        <v>108</v>
      </c>
      <c r="C16" s="156">
        <v>121</v>
      </c>
      <c r="D16" s="156">
        <v>139</v>
      </c>
      <c r="E16" s="164">
        <f t="shared" ref="E16:E21" si="4">SUM(B16:D16)</f>
        <v>368</v>
      </c>
      <c r="F16" s="157"/>
      <c r="G16" s="155" t="s">
        <v>437</v>
      </c>
      <c r="H16" s="156">
        <v>126</v>
      </c>
      <c r="I16" s="156">
        <v>128</v>
      </c>
      <c r="J16" s="156">
        <v>103</v>
      </c>
      <c r="K16" s="161">
        <f t="shared" ref="K16:K21" si="5">SUM(H16:J16)</f>
        <v>357</v>
      </c>
    </row>
    <row r="17" spans="1:11" ht="17.25" customHeight="1" x14ac:dyDescent="0.2">
      <c r="A17" s="155" t="s">
        <v>419</v>
      </c>
      <c r="B17" s="156">
        <v>124</v>
      </c>
      <c r="C17" s="156">
        <v>135</v>
      </c>
      <c r="D17" s="156">
        <v>97</v>
      </c>
      <c r="E17" s="164">
        <f t="shared" si="4"/>
        <v>356</v>
      </c>
      <c r="F17" s="157"/>
      <c r="G17" s="155" t="s">
        <v>435</v>
      </c>
      <c r="H17" s="156">
        <v>135</v>
      </c>
      <c r="I17" s="156">
        <v>127</v>
      </c>
      <c r="J17" s="156">
        <v>132</v>
      </c>
      <c r="K17" s="161">
        <f t="shared" si="5"/>
        <v>394</v>
      </c>
    </row>
    <row r="18" spans="1:11" ht="17.25" customHeight="1" x14ac:dyDescent="0.2">
      <c r="A18" s="155" t="s">
        <v>418</v>
      </c>
      <c r="B18" s="156">
        <v>117</v>
      </c>
      <c r="C18" s="156">
        <v>124</v>
      </c>
      <c r="D18" s="156">
        <v>111</v>
      </c>
      <c r="E18" s="164">
        <f t="shared" si="4"/>
        <v>352</v>
      </c>
      <c r="F18" s="157"/>
      <c r="G18" s="155" t="s">
        <v>433</v>
      </c>
      <c r="H18" s="156">
        <v>138</v>
      </c>
      <c r="I18" s="156">
        <v>101</v>
      </c>
      <c r="J18" s="156">
        <v>129</v>
      </c>
      <c r="K18" s="161">
        <f t="shared" si="5"/>
        <v>368</v>
      </c>
    </row>
    <row r="19" spans="1:11" ht="17.25" customHeight="1" x14ac:dyDescent="0.2">
      <c r="A19" s="155" t="s">
        <v>421</v>
      </c>
      <c r="B19" s="156">
        <v>116</v>
      </c>
      <c r="C19" s="156">
        <v>141</v>
      </c>
      <c r="D19" s="156">
        <v>119</v>
      </c>
      <c r="E19" s="164">
        <f t="shared" si="4"/>
        <v>376</v>
      </c>
      <c r="F19" s="157"/>
      <c r="G19" s="155" t="s">
        <v>483</v>
      </c>
      <c r="H19" s="156">
        <v>113</v>
      </c>
      <c r="I19" s="156">
        <v>135</v>
      </c>
      <c r="J19" s="156">
        <v>120</v>
      </c>
      <c r="K19" s="161">
        <f t="shared" si="5"/>
        <v>368</v>
      </c>
    </row>
    <row r="20" spans="1:11" ht="17.25" customHeight="1" x14ac:dyDescent="0.2">
      <c r="A20" s="155" t="s">
        <v>470</v>
      </c>
      <c r="B20" s="156">
        <v>125</v>
      </c>
      <c r="C20" s="156">
        <v>118</v>
      </c>
      <c r="D20" s="156">
        <v>137</v>
      </c>
      <c r="E20" s="164">
        <f t="shared" si="4"/>
        <v>380</v>
      </c>
      <c r="F20" s="157"/>
      <c r="G20" s="155" t="s">
        <v>436</v>
      </c>
      <c r="H20" s="156">
        <v>102</v>
      </c>
      <c r="I20" s="156">
        <v>113</v>
      </c>
      <c r="J20" s="156">
        <v>96</v>
      </c>
      <c r="K20" s="161">
        <f t="shared" si="5"/>
        <v>311</v>
      </c>
    </row>
    <row r="21" spans="1:11" ht="17.25" customHeight="1" x14ac:dyDescent="0.2">
      <c r="A21" s="159" t="s">
        <v>378</v>
      </c>
      <c r="B21" s="160">
        <f>SUM(B16:B20)</f>
        <v>590</v>
      </c>
      <c r="C21" s="206">
        <f>SUM(C16:C20)</f>
        <v>639</v>
      </c>
      <c r="D21" s="206">
        <f>SUM(D16:D20)</f>
        <v>603</v>
      </c>
      <c r="E21" s="205">
        <f t="shared" si="4"/>
        <v>1832</v>
      </c>
      <c r="F21" s="162"/>
      <c r="G21" s="159" t="s">
        <v>379</v>
      </c>
      <c r="H21" s="205">
        <f>SUM(H16:H20)</f>
        <v>614</v>
      </c>
      <c r="I21" s="161">
        <f>SUM(I16:I20)</f>
        <v>604</v>
      </c>
      <c r="J21" s="161">
        <f>SUM(J16:J20)</f>
        <v>580</v>
      </c>
      <c r="K21" s="161">
        <f t="shared" si="5"/>
        <v>1798</v>
      </c>
    </row>
    <row r="22" spans="1:11" s="298" customFormat="1" ht="17.25" customHeight="1" x14ac:dyDescent="0.4">
      <c r="A22" s="204" t="s">
        <v>199</v>
      </c>
      <c r="B22" s="202"/>
      <c r="C22" s="202"/>
      <c r="D22" s="202"/>
      <c r="E22" s="200"/>
      <c r="F22" s="201"/>
      <c r="G22" s="204" t="s">
        <v>200</v>
      </c>
      <c r="H22" s="202"/>
      <c r="I22" s="202"/>
      <c r="J22" s="202"/>
      <c r="K22" s="200"/>
    </row>
    <row r="23" spans="1:11" ht="17.25" customHeight="1" x14ac:dyDescent="0.2">
      <c r="A23" s="155" t="s">
        <v>438</v>
      </c>
      <c r="B23" s="156">
        <v>119</v>
      </c>
      <c r="C23" s="156">
        <v>144</v>
      </c>
      <c r="D23" s="156">
        <v>122</v>
      </c>
      <c r="E23" s="161">
        <f t="shared" ref="E23:E28" si="6">SUM(B23:D23)</f>
        <v>385</v>
      </c>
      <c r="F23" s="157"/>
      <c r="G23" s="155" t="s">
        <v>407</v>
      </c>
      <c r="H23" s="156">
        <v>99</v>
      </c>
      <c r="I23" s="156">
        <v>109</v>
      </c>
      <c r="J23" s="156">
        <v>123</v>
      </c>
      <c r="K23" s="161">
        <f t="shared" ref="K23:K28" si="7">SUM(H23:J23)</f>
        <v>331</v>
      </c>
    </row>
    <row r="24" spans="1:11" ht="17.25" customHeight="1" x14ac:dyDescent="0.2">
      <c r="A24" s="155" t="s">
        <v>560</v>
      </c>
      <c r="B24" s="156">
        <v>101</v>
      </c>
      <c r="C24" s="156">
        <v>117</v>
      </c>
      <c r="D24" s="156">
        <v>108</v>
      </c>
      <c r="E24" s="161">
        <f t="shared" si="6"/>
        <v>326</v>
      </c>
      <c r="F24" s="157"/>
      <c r="G24" s="155" t="s">
        <v>623</v>
      </c>
      <c r="H24" s="156">
        <v>113</v>
      </c>
      <c r="I24" s="156">
        <v>94</v>
      </c>
      <c r="J24" s="156">
        <v>129</v>
      </c>
      <c r="K24" s="161">
        <f t="shared" si="7"/>
        <v>336</v>
      </c>
    </row>
    <row r="25" spans="1:11" ht="17.25" customHeight="1" x14ac:dyDescent="0.2">
      <c r="A25" s="155" t="s">
        <v>439</v>
      </c>
      <c r="B25" s="156">
        <v>119</v>
      </c>
      <c r="C25" s="156">
        <v>100</v>
      </c>
      <c r="D25" s="156">
        <v>139</v>
      </c>
      <c r="E25" s="161">
        <f t="shared" si="6"/>
        <v>358</v>
      </c>
      <c r="F25" s="157"/>
      <c r="G25" s="155" t="s">
        <v>408</v>
      </c>
      <c r="H25" s="156">
        <v>109</v>
      </c>
      <c r="I25" s="156">
        <v>141</v>
      </c>
      <c r="J25" s="156">
        <v>117</v>
      </c>
      <c r="K25" s="161">
        <f t="shared" si="7"/>
        <v>367</v>
      </c>
    </row>
    <row r="26" spans="1:11" ht="17.25" customHeight="1" x14ac:dyDescent="0.2">
      <c r="A26" s="155" t="s">
        <v>440</v>
      </c>
      <c r="B26" s="156">
        <v>107</v>
      </c>
      <c r="C26" s="156">
        <v>114</v>
      </c>
      <c r="D26" s="156">
        <v>120</v>
      </c>
      <c r="E26" s="161">
        <f t="shared" si="6"/>
        <v>341</v>
      </c>
      <c r="F26" s="157"/>
      <c r="G26" s="155" t="s">
        <v>409</v>
      </c>
      <c r="H26" s="156">
        <v>108</v>
      </c>
      <c r="I26" s="156">
        <v>131</v>
      </c>
      <c r="J26" s="156">
        <v>140</v>
      </c>
      <c r="K26" s="161">
        <f t="shared" si="7"/>
        <v>379</v>
      </c>
    </row>
    <row r="27" spans="1:11" ht="17.25" customHeight="1" x14ac:dyDescent="0.2">
      <c r="A27" s="155" t="s">
        <v>442</v>
      </c>
      <c r="B27" s="156">
        <v>120</v>
      </c>
      <c r="C27" s="156">
        <v>103</v>
      </c>
      <c r="D27" s="156">
        <v>109</v>
      </c>
      <c r="E27" s="161">
        <f t="shared" si="6"/>
        <v>332</v>
      </c>
      <c r="F27" s="157"/>
      <c r="G27" s="155" t="s">
        <v>411</v>
      </c>
      <c r="H27" s="156">
        <v>153</v>
      </c>
      <c r="I27" s="156">
        <v>105</v>
      </c>
      <c r="J27" s="156">
        <v>114</v>
      </c>
      <c r="K27" s="161">
        <f t="shared" si="7"/>
        <v>372</v>
      </c>
    </row>
    <row r="28" spans="1:11" ht="17.25" customHeight="1" x14ac:dyDescent="0.2">
      <c r="A28" s="159" t="s">
        <v>401</v>
      </c>
      <c r="B28" s="161">
        <f>SUM(B23:B27)</f>
        <v>566</v>
      </c>
      <c r="C28" s="161">
        <f>SUM(C23:C27)</f>
        <v>578</v>
      </c>
      <c r="D28" s="161">
        <f>SUM(D23:D27)</f>
        <v>598</v>
      </c>
      <c r="E28" s="161">
        <f t="shared" si="6"/>
        <v>1742</v>
      </c>
      <c r="F28" s="162"/>
      <c r="G28" s="159" t="s">
        <v>400</v>
      </c>
      <c r="H28" s="205">
        <f>SUM(H23:H27)</f>
        <v>582</v>
      </c>
      <c r="I28" s="205">
        <f>SUM(I23:I27)</f>
        <v>580</v>
      </c>
      <c r="J28" s="205">
        <f>SUM(J23:J27)</f>
        <v>623</v>
      </c>
      <c r="K28" s="205">
        <f t="shared" si="7"/>
        <v>1785</v>
      </c>
    </row>
    <row r="29" spans="1:11" s="298" customFormat="1" ht="17.25" customHeight="1" x14ac:dyDescent="0.4">
      <c r="A29" s="204" t="s">
        <v>206</v>
      </c>
      <c r="B29" s="202"/>
      <c r="C29" s="202"/>
      <c r="D29" s="202"/>
      <c r="E29" s="200"/>
      <c r="F29" s="201"/>
      <c r="G29" s="204" t="s">
        <v>231</v>
      </c>
      <c r="H29" s="202"/>
      <c r="I29" s="202"/>
      <c r="J29" s="202"/>
      <c r="K29" s="200"/>
    </row>
    <row r="30" spans="1:11" ht="17.25" customHeight="1" x14ac:dyDescent="0.2">
      <c r="A30" s="155" t="s">
        <v>428</v>
      </c>
      <c r="B30" s="156">
        <v>122</v>
      </c>
      <c r="C30" s="156">
        <v>100</v>
      </c>
      <c r="D30" s="156">
        <v>112</v>
      </c>
      <c r="E30" s="161">
        <f t="shared" ref="E30:E35" si="8">SUM(B30:D30)</f>
        <v>334</v>
      </c>
      <c r="F30" s="157"/>
      <c r="G30" s="155" t="s">
        <v>391</v>
      </c>
      <c r="H30" s="156">
        <v>119</v>
      </c>
      <c r="I30" s="156">
        <v>107</v>
      </c>
      <c r="J30" s="156">
        <v>155</v>
      </c>
      <c r="K30" s="161">
        <f t="shared" ref="K30:K35" si="9">SUM(H30:J30)</f>
        <v>381</v>
      </c>
    </row>
    <row r="31" spans="1:11" ht="17.25" customHeight="1" x14ac:dyDescent="0.2">
      <c r="A31" s="155" t="s">
        <v>431</v>
      </c>
      <c r="B31" s="156">
        <v>124</v>
      </c>
      <c r="C31" s="156">
        <v>119</v>
      </c>
      <c r="D31" s="156">
        <v>107</v>
      </c>
      <c r="E31" s="161">
        <f t="shared" si="8"/>
        <v>350</v>
      </c>
      <c r="F31" s="157"/>
      <c r="G31" s="155" t="s">
        <v>392</v>
      </c>
      <c r="H31" s="156">
        <v>124</v>
      </c>
      <c r="I31" s="156">
        <v>106</v>
      </c>
      <c r="J31" s="156">
        <v>96</v>
      </c>
      <c r="K31" s="161">
        <f t="shared" si="9"/>
        <v>326</v>
      </c>
    </row>
    <row r="32" spans="1:11" ht="17.25" customHeight="1" x14ac:dyDescent="0.2">
      <c r="A32" s="155" t="s">
        <v>430</v>
      </c>
      <c r="B32" s="156">
        <v>131</v>
      </c>
      <c r="C32" s="156">
        <v>135</v>
      </c>
      <c r="D32" s="156">
        <v>170</v>
      </c>
      <c r="E32" s="161">
        <f t="shared" si="8"/>
        <v>436</v>
      </c>
      <c r="F32" s="157"/>
      <c r="G32" s="155" t="s">
        <v>562</v>
      </c>
      <c r="H32" s="156">
        <v>146</v>
      </c>
      <c r="I32" s="156">
        <v>119</v>
      </c>
      <c r="J32" s="156">
        <v>120</v>
      </c>
      <c r="K32" s="161">
        <f t="shared" si="9"/>
        <v>385</v>
      </c>
    </row>
    <row r="33" spans="1:11" ht="17.25" customHeight="1" x14ac:dyDescent="0.2">
      <c r="A33" s="155" t="s">
        <v>453</v>
      </c>
      <c r="B33" s="156">
        <v>126</v>
      </c>
      <c r="C33" s="156">
        <v>132</v>
      </c>
      <c r="D33" s="156">
        <v>130</v>
      </c>
      <c r="E33" s="161">
        <f t="shared" si="8"/>
        <v>388</v>
      </c>
      <c r="F33" s="157"/>
      <c r="G33" s="155" t="s">
        <v>622</v>
      </c>
      <c r="H33" s="156">
        <v>115</v>
      </c>
      <c r="I33" s="156">
        <v>129</v>
      </c>
      <c r="J33" s="156">
        <v>125</v>
      </c>
      <c r="K33" s="161">
        <f t="shared" si="9"/>
        <v>369</v>
      </c>
    </row>
    <row r="34" spans="1:11" ht="17.25" customHeight="1" x14ac:dyDescent="0.2">
      <c r="A34" s="155" t="s">
        <v>432</v>
      </c>
      <c r="B34" s="156">
        <v>125</v>
      </c>
      <c r="C34" s="156">
        <v>138</v>
      </c>
      <c r="D34" s="156">
        <v>110</v>
      </c>
      <c r="E34" s="161">
        <f t="shared" si="8"/>
        <v>373</v>
      </c>
      <c r="F34" s="157"/>
      <c r="G34" s="155" t="s">
        <v>390</v>
      </c>
      <c r="H34" s="156">
        <v>130</v>
      </c>
      <c r="I34" s="156">
        <v>135</v>
      </c>
      <c r="J34" s="156">
        <v>129</v>
      </c>
      <c r="K34" s="161">
        <f t="shared" si="9"/>
        <v>394</v>
      </c>
    </row>
    <row r="35" spans="1:11" ht="17.25" customHeight="1" x14ac:dyDescent="0.2">
      <c r="A35" s="159" t="s">
        <v>378</v>
      </c>
      <c r="B35" s="161">
        <f>SUM(B30:B34)</f>
        <v>628</v>
      </c>
      <c r="C35" s="205">
        <f>SUM(C30:C34)</f>
        <v>624</v>
      </c>
      <c r="D35" s="205">
        <f>SUM(D30:D34)</f>
        <v>629</v>
      </c>
      <c r="E35" s="205">
        <f t="shared" si="8"/>
        <v>1881</v>
      </c>
      <c r="F35" s="162"/>
      <c r="G35" s="159" t="s">
        <v>379</v>
      </c>
      <c r="H35" s="205">
        <f>SUM(H30:H34)</f>
        <v>634</v>
      </c>
      <c r="I35" s="161">
        <f>SUM(I30:I34)</f>
        <v>596</v>
      </c>
      <c r="J35" s="161">
        <f>SUM(J30:J34)</f>
        <v>625</v>
      </c>
      <c r="K35" s="161">
        <f t="shared" si="9"/>
        <v>1855</v>
      </c>
    </row>
    <row r="36" spans="1:11" s="298" customFormat="1" ht="17.25" customHeight="1" x14ac:dyDescent="0.4">
      <c r="A36" s="204" t="s">
        <v>209</v>
      </c>
      <c r="B36" s="202"/>
      <c r="C36" s="202"/>
      <c r="D36" s="202"/>
      <c r="E36" s="200"/>
      <c r="F36" s="201"/>
      <c r="G36" s="204" t="s">
        <v>201</v>
      </c>
      <c r="H36" s="202"/>
      <c r="I36" s="202"/>
      <c r="J36" s="202"/>
      <c r="K36" s="200"/>
    </row>
    <row r="37" spans="1:11" ht="17.25" customHeight="1" x14ac:dyDescent="0.2">
      <c r="A37" s="155" t="s">
        <v>385</v>
      </c>
      <c r="B37" s="156">
        <v>122</v>
      </c>
      <c r="C37" s="156">
        <v>106</v>
      </c>
      <c r="D37" s="156">
        <v>128</v>
      </c>
      <c r="E37" s="161">
        <f t="shared" ref="E37:E42" si="10">SUM(B37:D37)</f>
        <v>356</v>
      </c>
      <c r="F37" s="157"/>
      <c r="G37" s="155" t="s">
        <v>395</v>
      </c>
      <c r="H37" s="156">
        <v>125</v>
      </c>
      <c r="I37" s="156">
        <v>105</v>
      </c>
      <c r="J37" s="156">
        <v>115</v>
      </c>
      <c r="K37" s="161">
        <f t="shared" ref="K37:K42" si="11">SUM(H37:J37)</f>
        <v>345</v>
      </c>
    </row>
    <row r="38" spans="1:11" ht="17.25" customHeight="1" x14ac:dyDescent="0.2">
      <c r="A38" s="155" t="s">
        <v>386</v>
      </c>
      <c r="B38" s="156">
        <v>114</v>
      </c>
      <c r="C38" s="156">
        <v>115</v>
      </c>
      <c r="D38" s="156">
        <v>135</v>
      </c>
      <c r="E38" s="161">
        <f t="shared" si="10"/>
        <v>364</v>
      </c>
      <c r="F38" s="157"/>
      <c r="G38" s="155" t="s">
        <v>396</v>
      </c>
      <c r="H38" s="156">
        <v>94</v>
      </c>
      <c r="I38" s="156">
        <v>126</v>
      </c>
      <c r="J38" s="156">
        <v>95</v>
      </c>
      <c r="K38" s="161">
        <f t="shared" si="11"/>
        <v>315</v>
      </c>
    </row>
    <row r="39" spans="1:11" ht="17.25" customHeight="1" x14ac:dyDescent="0.2">
      <c r="A39" s="155" t="s">
        <v>387</v>
      </c>
      <c r="B39" s="156">
        <v>107</v>
      </c>
      <c r="C39" s="156">
        <v>104</v>
      </c>
      <c r="D39" s="156">
        <v>124</v>
      </c>
      <c r="E39" s="161">
        <f t="shared" si="10"/>
        <v>335</v>
      </c>
      <c r="F39" s="157"/>
      <c r="G39" s="155" t="s">
        <v>449</v>
      </c>
      <c r="H39" s="156">
        <v>115</v>
      </c>
      <c r="I39" s="156">
        <v>112</v>
      </c>
      <c r="J39" s="156">
        <v>112</v>
      </c>
      <c r="K39" s="161">
        <f t="shared" si="11"/>
        <v>339</v>
      </c>
    </row>
    <row r="40" spans="1:11" ht="17.25" customHeight="1" x14ac:dyDescent="0.2">
      <c r="A40" s="155" t="s">
        <v>389</v>
      </c>
      <c r="B40" s="156">
        <v>137</v>
      </c>
      <c r="C40" s="156">
        <v>137</v>
      </c>
      <c r="D40" s="156">
        <v>111</v>
      </c>
      <c r="E40" s="161">
        <f t="shared" si="10"/>
        <v>385</v>
      </c>
      <c r="F40" s="157"/>
      <c r="G40" s="155" t="s">
        <v>398</v>
      </c>
      <c r="H40" s="156">
        <v>109</v>
      </c>
      <c r="I40" s="156">
        <v>104</v>
      </c>
      <c r="J40" s="156">
        <v>121</v>
      </c>
      <c r="K40" s="161">
        <f t="shared" si="11"/>
        <v>334</v>
      </c>
    </row>
    <row r="41" spans="1:11" ht="17.25" customHeight="1" x14ac:dyDescent="0.2">
      <c r="A41" s="155" t="s">
        <v>388</v>
      </c>
      <c r="B41" s="156">
        <v>112</v>
      </c>
      <c r="C41" s="156">
        <v>104</v>
      </c>
      <c r="D41" s="156">
        <v>120</v>
      </c>
      <c r="E41" s="161">
        <f t="shared" si="10"/>
        <v>336</v>
      </c>
      <c r="F41" s="157"/>
      <c r="G41" s="155" t="s">
        <v>399</v>
      </c>
      <c r="H41" s="156">
        <v>130</v>
      </c>
      <c r="I41" s="156">
        <v>107</v>
      </c>
      <c r="J41" s="156">
        <v>132</v>
      </c>
      <c r="K41" s="161">
        <f t="shared" si="11"/>
        <v>369</v>
      </c>
    </row>
    <row r="42" spans="1:11" ht="17.25" customHeight="1" x14ac:dyDescent="0.2">
      <c r="A42" s="159" t="s">
        <v>400</v>
      </c>
      <c r="B42" s="205">
        <f>SUM(B37:B41)</f>
        <v>592</v>
      </c>
      <c r="C42" s="205">
        <f>SUM(C37:C41)</f>
        <v>566</v>
      </c>
      <c r="D42" s="205">
        <f>SUM(D37:D41)</f>
        <v>618</v>
      </c>
      <c r="E42" s="205">
        <f t="shared" si="10"/>
        <v>1776</v>
      </c>
      <c r="F42" s="162"/>
      <c r="G42" s="159" t="s">
        <v>401</v>
      </c>
      <c r="H42" s="161">
        <f>SUM(H37:H41)</f>
        <v>573</v>
      </c>
      <c r="I42" s="161">
        <f>SUM(I37:I41)</f>
        <v>554</v>
      </c>
      <c r="J42" s="161">
        <f>SUM(J37:J41)</f>
        <v>575</v>
      </c>
      <c r="K42" s="161">
        <f t="shared" si="11"/>
        <v>1702</v>
      </c>
    </row>
    <row r="43" spans="1:11" s="298" customFormat="1" ht="17.25" customHeight="1" x14ac:dyDescent="0.4">
      <c r="A43" s="204" t="s">
        <v>208</v>
      </c>
      <c r="B43" s="202"/>
      <c r="C43" s="202"/>
      <c r="D43" s="202"/>
      <c r="E43" s="200"/>
      <c r="F43" s="201"/>
      <c r="G43" s="204" t="s">
        <v>198</v>
      </c>
      <c r="H43" s="202"/>
      <c r="I43" s="202"/>
      <c r="J43" s="202"/>
      <c r="K43" s="200"/>
    </row>
    <row r="44" spans="1:11" ht="17.25" customHeight="1" x14ac:dyDescent="0.2">
      <c r="A44" s="155" t="s">
        <v>443</v>
      </c>
      <c r="B44" s="156">
        <v>102</v>
      </c>
      <c r="C44" s="156">
        <v>107</v>
      </c>
      <c r="D44" s="156">
        <v>127</v>
      </c>
      <c r="E44" s="161">
        <f t="shared" ref="E44:E49" si="12">SUM(B44:D44)</f>
        <v>336</v>
      </c>
      <c r="F44" s="157"/>
      <c r="G44" s="155" t="s">
        <v>405</v>
      </c>
      <c r="H44" s="156">
        <v>115</v>
      </c>
      <c r="I44" s="156">
        <v>140</v>
      </c>
      <c r="J44" s="156">
        <v>136</v>
      </c>
      <c r="K44" s="161">
        <f>SUM(H44:J44)</f>
        <v>391</v>
      </c>
    </row>
    <row r="45" spans="1:11" ht="17.25" customHeight="1" x14ac:dyDescent="0.2">
      <c r="A45" s="155" t="s">
        <v>446</v>
      </c>
      <c r="B45" s="156">
        <v>136</v>
      </c>
      <c r="C45" s="156">
        <v>109</v>
      </c>
      <c r="D45" s="156">
        <v>93</v>
      </c>
      <c r="E45" s="161">
        <f t="shared" si="12"/>
        <v>338</v>
      </c>
      <c r="F45" s="157"/>
      <c r="G45" s="155" t="s">
        <v>402</v>
      </c>
      <c r="H45" s="156">
        <v>123</v>
      </c>
      <c r="I45" s="156">
        <v>96</v>
      </c>
      <c r="J45" s="156">
        <v>114</v>
      </c>
      <c r="K45" s="161">
        <f>SUM(H45:J45)</f>
        <v>333</v>
      </c>
    </row>
    <row r="46" spans="1:11" ht="17.25" customHeight="1" x14ac:dyDescent="0.2">
      <c r="A46" s="155" t="s">
        <v>620</v>
      </c>
      <c r="B46" s="156">
        <v>118</v>
      </c>
      <c r="C46" s="156">
        <v>104</v>
      </c>
      <c r="D46" s="156">
        <v>90</v>
      </c>
      <c r="E46" s="161">
        <f t="shared" si="12"/>
        <v>312</v>
      </c>
      <c r="F46" s="157"/>
      <c r="G46" s="155" t="s">
        <v>621</v>
      </c>
      <c r="H46" s="156">
        <v>119</v>
      </c>
      <c r="I46" s="156">
        <v>86</v>
      </c>
      <c r="J46" s="156">
        <v>135</v>
      </c>
      <c r="K46" s="161">
        <f>SUM(H46:J46)</f>
        <v>340</v>
      </c>
    </row>
    <row r="47" spans="1:11" ht="17.25" customHeight="1" x14ac:dyDescent="0.2">
      <c r="A47" s="155" t="s">
        <v>468</v>
      </c>
      <c r="B47" s="156">
        <v>107</v>
      </c>
      <c r="C47" s="156">
        <v>122</v>
      </c>
      <c r="D47" s="156">
        <v>100</v>
      </c>
      <c r="E47" s="161">
        <f t="shared" si="12"/>
        <v>329</v>
      </c>
      <c r="F47" s="157"/>
      <c r="G47" s="155" t="s">
        <v>403</v>
      </c>
      <c r="H47" s="156">
        <v>103</v>
      </c>
      <c r="I47" s="156">
        <v>94</v>
      </c>
      <c r="J47" s="156">
        <v>107</v>
      </c>
      <c r="K47" s="161">
        <f>SUM(H47:J47)</f>
        <v>304</v>
      </c>
    </row>
    <row r="48" spans="1:11" ht="17.25" customHeight="1" x14ac:dyDescent="0.2">
      <c r="A48" s="155" t="s">
        <v>447</v>
      </c>
      <c r="B48" s="156">
        <v>124</v>
      </c>
      <c r="C48" s="156">
        <v>100</v>
      </c>
      <c r="D48" s="156">
        <v>100</v>
      </c>
      <c r="E48" s="161">
        <f t="shared" si="12"/>
        <v>324</v>
      </c>
      <c r="F48" s="157"/>
      <c r="G48" s="155" t="s">
        <v>404</v>
      </c>
      <c r="H48" s="156">
        <v>110</v>
      </c>
      <c r="I48" s="156">
        <v>102</v>
      </c>
      <c r="J48" s="156">
        <v>136</v>
      </c>
      <c r="K48" s="161">
        <f>SUM(H48:J48)</f>
        <v>348</v>
      </c>
    </row>
    <row r="49" spans="1:11" ht="17.25" customHeight="1" x14ac:dyDescent="0.2">
      <c r="A49" s="159" t="s">
        <v>412</v>
      </c>
      <c r="B49" s="205">
        <f>SUM(B44:B48)</f>
        <v>587</v>
      </c>
      <c r="C49" s="205">
        <f>SUM(C44:C48)</f>
        <v>542</v>
      </c>
      <c r="D49" s="161">
        <f>SUM(D44:D48)</f>
        <v>510</v>
      </c>
      <c r="E49" s="161">
        <f t="shared" si="12"/>
        <v>1639</v>
      </c>
      <c r="F49" s="162"/>
      <c r="G49" s="159" t="s">
        <v>412</v>
      </c>
      <c r="H49" s="161">
        <f>SUM(H44:H48)</f>
        <v>570</v>
      </c>
      <c r="I49" s="161">
        <f>SUM(I44:I48)</f>
        <v>518</v>
      </c>
      <c r="J49" s="205">
        <f>SUM(J44:J48)</f>
        <v>628</v>
      </c>
      <c r="K49" s="205">
        <f>SUM(K44:K48)</f>
        <v>1716</v>
      </c>
    </row>
    <row r="50" spans="1:11" ht="19.5" x14ac:dyDescent="0.35">
      <c r="A50" s="446" t="s">
        <v>23</v>
      </c>
      <c r="B50" s="447"/>
      <c r="C50" s="447"/>
      <c r="D50" s="447"/>
      <c r="E50" s="448"/>
      <c r="F50" s="154"/>
      <c r="G50" s="446" t="s">
        <v>24</v>
      </c>
      <c r="H50" s="447"/>
      <c r="I50" s="447"/>
      <c r="J50" s="447"/>
      <c r="K50" s="448"/>
    </row>
    <row r="51" spans="1:11" ht="19.5" x14ac:dyDescent="0.35">
      <c r="A51" s="449">
        <v>41271</v>
      </c>
      <c r="B51" s="450"/>
      <c r="C51" s="450"/>
      <c r="D51" s="450"/>
      <c r="E51" s="451"/>
      <c r="F51" s="154"/>
      <c r="G51" s="449">
        <f>A51+7</f>
        <v>41278</v>
      </c>
      <c r="H51" s="450"/>
      <c r="I51" s="450"/>
      <c r="J51" s="450"/>
      <c r="K51" s="451"/>
    </row>
    <row r="52" spans="1:11" ht="19.5" x14ac:dyDescent="0.3">
      <c r="A52" s="443" t="s">
        <v>610</v>
      </c>
      <c r="B52" s="444"/>
      <c r="C52" s="444"/>
      <c r="D52" s="444"/>
      <c r="E52" s="445"/>
      <c r="G52" s="443" t="s">
        <v>625</v>
      </c>
      <c r="H52" s="444"/>
      <c r="I52" s="444"/>
      <c r="J52" s="444"/>
      <c r="K52" s="445"/>
    </row>
    <row r="53" spans="1:11" ht="19.5" x14ac:dyDescent="0.3">
      <c r="A53" s="443" t="s">
        <v>611</v>
      </c>
      <c r="B53" s="444"/>
      <c r="C53" s="444"/>
      <c r="D53" s="444"/>
      <c r="E53" s="445"/>
      <c r="G53" s="443" t="s">
        <v>626</v>
      </c>
      <c r="H53" s="444"/>
      <c r="I53" s="444"/>
      <c r="J53" s="444"/>
      <c r="K53" s="445"/>
    </row>
    <row r="54" spans="1:11" ht="19.5" x14ac:dyDescent="0.3">
      <c r="A54" s="443" t="s">
        <v>612</v>
      </c>
      <c r="B54" s="444"/>
      <c r="C54" s="444"/>
      <c r="D54" s="444"/>
      <c r="E54" s="445"/>
      <c r="G54" s="443" t="s">
        <v>627</v>
      </c>
      <c r="H54" s="444"/>
      <c r="I54" s="444"/>
      <c r="J54" s="444"/>
      <c r="K54" s="445"/>
    </row>
    <row r="55" spans="1:11" ht="19.5" x14ac:dyDescent="0.3">
      <c r="A55" s="443" t="s">
        <v>613</v>
      </c>
      <c r="B55" s="444"/>
      <c r="C55" s="444"/>
      <c r="D55" s="444"/>
      <c r="E55" s="445"/>
      <c r="G55" s="443" t="s">
        <v>628</v>
      </c>
      <c r="H55" s="444"/>
      <c r="I55" s="444"/>
      <c r="J55" s="444"/>
      <c r="K55" s="445"/>
    </row>
    <row r="56" spans="1:11" ht="19.5" x14ac:dyDescent="0.3">
      <c r="A56" s="443" t="s">
        <v>624</v>
      </c>
      <c r="B56" s="444"/>
      <c r="C56" s="444"/>
      <c r="D56" s="444"/>
      <c r="E56" s="445"/>
      <c r="G56" s="443" t="s">
        <v>629</v>
      </c>
      <c r="H56" s="444"/>
      <c r="I56" s="444"/>
      <c r="J56" s="444"/>
      <c r="K56" s="445"/>
    </row>
    <row r="57" spans="1:11" ht="19.5" x14ac:dyDescent="0.3">
      <c r="A57" s="443" t="s">
        <v>615</v>
      </c>
      <c r="B57" s="444"/>
      <c r="C57" s="444"/>
      <c r="D57" s="444"/>
      <c r="E57" s="445"/>
      <c r="G57" s="443" t="s">
        <v>630</v>
      </c>
      <c r="H57" s="444"/>
      <c r="I57" s="444"/>
      <c r="J57" s="444"/>
      <c r="K57" s="445"/>
    </row>
    <row r="58" spans="1:11" ht="19.5" x14ac:dyDescent="0.3">
      <c r="A58" s="440" t="s">
        <v>616</v>
      </c>
      <c r="B58" s="441"/>
      <c r="C58" s="441"/>
      <c r="D58" s="441"/>
      <c r="E58" s="442"/>
      <c r="G58" s="440" t="s">
        <v>631</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200</v>
      </c>
      <c r="B1" s="199"/>
      <c r="C1" s="199"/>
      <c r="D1" s="199"/>
      <c r="E1" s="200"/>
      <c r="F1" s="201"/>
      <c r="G1" s="198" t="s">
        <v>203</v>
      </c>
      <c r="H1" s="202"/>
      <c r="I1" s="202"/>
      <c r="J1" s="202"/>
      <c r="K1" s="200"/>
    </row>
    <row r="2" spans="1:11" ht="17.25" customHeight="1" x14ac:dyDescent="0.2">
      <c r="A2" s="155" t="s">
        <v>407</v>
      </c>
      <c r="B2" s="156">
        <v>116</v>
      </c>
      <c r="C2" s="156">
        <v>118</v>
      </c>
      <c r="D2" s="156">
        <v>126</v>
      </c>
      <c r="E2" s="164">
        <f t="shared" ref="E2:E7" si="0">SUM(B2:D2)</f>
        <v>360</v>
      </c>
      <c r="F2" s="157"/>
      <c r="G2" s="155" t="s">
        <v>420</v>
      </c>
      <c r="H2" s="156">
        <v>146</v>
      </c>
      <c r="I2" s="156">
        <v>104</v>
      </c>
      <c r="J2" s="156">
        <v>128</v>
      </c>
      <c r="K2" s="161">
        <f t="shared" ref="K2:K7" si="1">SUM(H2:J2)</f>
        <v>378</v>
      </c>
    </row>
    <row r="3" spans="1:11" ht="17.25" customHeight="1" x14ac:dyDescent="0.2">
      <c r="A3" s="155" t="s">
        <v>408</v>
      </c>
      <c r="B3" s="156">
        <v>100</v>
      </c>
      <c r="C3" s="156">
        <v>119</v>
      </c>
      <c r="D3" s="156">
        <v>113</v>
      </c>
      <c r="E3" s="164">
        <f t="shared" si="0"/>
        <v>332</v>
      </c>
      <c r="F3" s="157"/>
      <c r="G3" s="155" t="s">
        <v>419</v>
      </c>
      <c r="H3" s="156">
        <v>99</v>
      </c>
      <c r="I3" s="156">
        <v>99</v>
      </c>
      <c r="J3" s="156">
        <v>136</v>
      </c>
      <c r="K3" s="161">
        <f t="shared" si="1"/>
        <v>334</v>
      </c>
    </row>
    <row r="4" spans="1:11" ht="17.25" customHeight="1" x14ac:dyDescent="0.2">
      <c r="A4" s="155" t="s">
        <v>409</v>
      </c>
      <c r="B4" s="156">
        <v>128</v>
      </c>
      <c r="C4" s="156">
        <v>136</v>
      </c>
      <c r="D4" s="156">
        <v>142</v>
      </c>
      <c r="E4" s="164">
        <f t="shared" si="0"/>
        <v>406</v>
      </c>
      <c r="F4" s="157"/>
      <c r="G4" s="155" t="s">
        <v>418</v>
      </c>
      <c r="H4" s="156">
        <v>121</v>
      </c>
      <c r="I4" s="156">
        <v>132</v>
      </c>
      <c r="J4" s="156">
        <v>114</v>
      </c>
      <c r="K4" s="161">
        <f t="shared" si="1"/>
        <v>367</v>
      </c>
    </row>
    <row r="5" spans="1:11" ht="17.25" customHeight="1" x14ac:dyDescent="0.2">
      <c r="A5" s="155" t="s">
        <v>410</v>
      </c>
      <c r="B5" s="156">
        <v>113</v>
      </c>
      <c r="C5" s="156">
        <v>118</v>
      </c>
      <c r="D5" s="156">
        <v>116</v>
      </c>
      <c r="E5" s="164">
        <f t="shared" si="0"/>
        <v>347</v>
      </c>
      <c r="F5" s="157"/>
      <c r="G5" s="155" t="s">
        <v>421</v>
      </c>
      <c r="H5" s="156">
        <v>104</v>
      </c>
      <c r="I5" s="156">
        <v>123</v>
      </c>
      <c r="J5" s="156">
        <v>125</v>
      </c>
      <c r="K5" s="161">
        <f t="shared" si="1"/>
        <v>352</v>
      </c>
    </row>
    <row r="6" spans="1:11" ht="17.25" customHeight="1" x14ac:dyDescent="0.2">
      <c r="A6" s="155" t="s">
        <v>411</v>
      </c>
      <c r="B6" s="156">
        <v>110</v>
      </c>
      <c r="C6" s="156">
        <v>137</v>
      </c>
      <c r="D6" s="156">
        <v>106</v>
      </c>
      <c r="E6" s="164">
        <f t="shared" si="0"/>
        <v>353</v>
      </c>
      <c r="F6" s="157"/>
      <c r="G6" s="155" t="s">
        <v>422</v>
      </c>
      <c r="H6" s="156">
        <v>107</v>
      </c>
      <c r="I6" s="156">
        <v>114</v>
      </c>
      <c r="J6" s="156">
        <v>126</v>
      </c>
      <c r="K6" s="161">
        <f t="shared" si="1"/>
        <v>347</v>
      </c>
    </row>
    <row r="7" spans="1:11" ht="17.25" customHeight="1" x14ac:dyDescent="0.2">
      <c r="A7" s="159" t="s">
        <v>412</v>
      </c>
      <c r="B7" s="160">
        <f>SUM(B2:B6)</f>
        <v>567</v>
      </c>
      <c r="C7" s="206">
        <f>SUM(C2:C6)</f>
        <v>628</v>
      </c>
      <c r="D7" s="160">
        <f>SUM(D2:D6)</f>
        <v>603</v>
      </c>
      <c r="E7" s="205">
        <f t="shared" si="0"/>
        <v>1798</v>
      </c>
      <c r="F7" s="162"/>
      <c r="G7" s="159" t="s">
        <v>412</v>
      </c>
      <c r="H7" s="205">
        <f>SUM(H2:H6)</f>
        <v>577</v>
      </c>
      <c r="I7" s="161">
        <f>SUM(I2:I6)</f>
        <v>572</v>
      </c>
      <c r="J7" s="205">
        <f>SUM(J2:J6)</f>
        <v>629</v>
      </c>
      <c r="K7" s="161">
        <f t="shared" si="1"/>
        <v>1778</v>
      </c>
    </row>
    <row r="8" spans="1:11" s="298" customFormat="1" ht="17.25" customHeight="1" x14ac:dyDescent="0.4">
      <c r="A8" s="198" t="s">
        <v>231</v>
      </c>
      <c r="B8" s="199"/>
      <c r="C8" s="199"/>
      <c r="D8" s="199"/>
      <c r="E8" s="200"/>
      <c r="F8" s="201"/>
      <c r="G8" s="198" t="s">
        <v>199</v>
      </c>
      <c r="H8" s="202"/>
      <c r="I8" s="202"/>
      <c r="J8" s="202"/>
      <c r="K8" s="200"/>
    </row>
    <row r="9" spans="1:11" ht="17.25" customHeight="1" x14ac:dyDescent="0.2">
      <c r="A9" s="155" t="s">
        <v>391</v>
      </c>
      <c r="B9" s="156">
        <v>104</v>
      </c>
      <c r="C9" s="156">
        <v>114</v>
      </c>
      <c r="D9" s="156">
        <v>131</v>
      </c>
      <c r="E9" s="164">
        <f t="shared" ref="E9:E14" si="2">SUM(B9:D9)</f>
        <v>349</v>
      </c>
      <c r="F9" s="157"/>
      <c r="G9" s="155" t="s">
        <v>440</v>
      </c>
      <c r="H9" s="156">
        <v>132</v>
      </c>
      <c r="I9" s="156">
        <v>114</v>
      </c>
      <c r="J9" s="156">
        <v>102</v>
      </c>
      <c r="K9" s="161">
        <f t="shared" ref="K9:K14" si="3">SUM(H9:J9)</f>
        <v>348</v>
      </c>
    </row>
    <row r="10" spans="1:11" ht="17.25" customHeight="1" x14ac:dyDescent="0.2">
      <c r="A10" s="155" t="s">
        <v>392</v>
      </c>
      <c r="B10" s="156">
        <v>113</v>
      </c>
      <c r="C10" s="156">
        <v>97</v>
      </c>
      <c r="D10" s="156">
        <v>133</v>
      </c>
      <c r="E10" s="164">
        <f t="shared" si="2"/>
        <v>343</v>
      </c>
      <c r="F10" s="157"/>
      <c r="G10" s="155" t="s">
        <v>438</v>
      </c>
      <c r="H10" s="156">
        <v>118</v>
      </c>
      <c r="I10" s="156">
        <v>127</v>
      </c>
      <c r="J10" s="156">
        <v>122</v>
      </c>
      <c r="K10" s="161">
        <f t="shared" si="3"/>
        <v>367</v>
      </c>
    </row>
    <row r="11" spans="1:11" ht="17.25" customHeight="1" x14ac:dyDescent="0.2">
      <c r="A11" s="155" t="s">
        <v>562</v>
      </c>
      <c r="B11" s="156">
        <v>139</v>
      </c>
      <c r="C11" s="156">
        <v>100</v>
      </c>
      <c r="D11" s="156">
        <v>87</v>
      </c>
      <c r="E11" s="164">
        <f t="shared" si="2"/>
        <v>326</v>
      </c>
      <c r="F11" s="157"/>
      <c r="G11" s="155" t="s">
        <v>439</v>
      </c>
      <c r="H11" s="156">
        <v>107</v>
      </c>
      <c r="I11" s="156">
        <v>106</v>
      </c>
      <c r="J11" s="156">
        <v>157</v>
      </c>
      <c r="K11" s="161">
        <f t="shared" si="3"/>
        <v>370</v>
      </c>
    </row>
    <row r="12" spans="1:11" ht="17.25" customHeight="1" x14ac:dyDescent="0.2">
      <c r="A12" s="155" t="s">
        <v>394</v>
      </c>
      <c r="B12" s="156">
        <v>127</v>
      </c>
      <c r="C12" s="156">
        <v>114</v>
      </c>
      <c r="D12" s="156">
        <v>98</v>
      </c>
      <c r="E12" s="164">
        <f t="shared" si="2"/>
        <v>339</v>
      </c>
      <c r="F12" s="157"/>
      <c r="G12" s="155" t="s">
        <v>442</v>
      </c>
      <c r="H12" s="156">
        <v>142</v>
      </c>
      <c r="I12" s="156">
        <v>152</v>
      </c>
      <c r="J12" s="156">
        <v>115</v>
      </c>
      <c r="K12" s="161">
        <f t="shared" si="3"/>
        <v>409</v>
      </c>
    </row>
    <row r="13" spans="1:11" ht="17.25" customHeight="1" x14ac:dyDescent="0.2">
      <c r="A13" s="155" t="s">
        <v>390</v>
      </c>
      <c r="B13" s="156">
        <v>137</v>
      </c>
      <c r="C13" s="156">
        <v>143</v>
      </c>
      <c r="D13" s="156">
        <v>102</v>
      </c>
      <c r="E13" s="164">
        <f t="shared" si="2"/>
        <v>382</v>
      </c>
      <c r="F13" s="157"/>
      <c r="G13" s="155" t="s">
        <v>441</v>
      </c>
      <c r="H13" s="156">
        <v>117</v>
      </c>
      <c r="I13" s="156">
        <v>127</v>
      </c>
      <c r="J13" s="156">
        <v>115</v>
      </c>
      <c r="K13" s="161">
        <f t="shared" si="3"/>
        <v>359</v>
      </c>
    </row>
    <row r="14" spans="1:11" ht="17.25" customHeight="1" x14ac:dyDescent="0.2">
      <c r="A14" s="159" t="s">
        <v>379</v>
      </c>
      <c r="B14" s="206">
        <f>SUM(B9:B13)</f>
        <v>620</v>
      </c>
      <c r="C14" s="160">
        <f>SUM(C9:C13)</f>
        <v>568</v>
      </c>
      <c r="D14" s="160">
        <f>SUM(D9:D13)</f>
        <v>551</v>
      </c>
      <c r="E14" s="161">
        <f t="shared" si="2"/>
        <v>1739</v>
      </c>
      <c r="F14" s="162"/>
      <c r="G14" s="159" t="s">
        <v>378</v>
      </c>
      <c r="H14" s="161">
        <f>SUM(H9:H13)</f>
        <v>616</v>
      </c>
      <c r="I14" s="205">
        <f>SUM(I9:I13)</f>
        <v>626</v>
      </c>
      <c r="J14" s="205">
        <f>SUM(J9:J13)</f>
        <v>611</v>
      </c>
      <c r="K14" s="205">
        <f t="shared" si="3"/>
        <v>1853</v>
      </c>
    </row>
    <row r="15" spans="1:11" s="298" customFormat="1" ht="17.25" customHeight="1" x14ac:dyDescent="0.4">
      <c r="A15" s="198" t="s">
        <v>201</v>
      </c>
      <c r="B15" s="199"/>
      <c r="C15" s="199"/>
      <c r="D15" s="199"/>
      <c r="E15" s="200"/>
      <c r="F15" s="201"/>
      <c r="G15" s="198" t="s">
        <v>207</v>
      </c>
      <c r="H15" s="202"/>
      <c r="I15" s="202"/>
      <c r="J15" s="202"/>
      <c r="K15" s="200"/>
    </row>
    <row r="16" spans="1:11" ht="17.25" customHeight="1" x14ac:dyDescent="0.2">
      <c r="A16" s="155" t="s">
        <v>395</v>
      </c>
      <c r="B16" s="156">
        <v>100</v>
      </c>
      <c r="C16" s="156">
        <v>105</v>
      </c>
      <c r="D16" s="156">
        <v>112</v>
      </c>
      <c r="E16" s="164">
        <f t="shared" ref="E16:E21" si="4">SUM(B16:D16)</f>
        <v>317</v>
      </c>
      <c r="F16" s="157"/>
      <c r="G16" s="155" t="s">
        <v>414</v>
      </c>
      <c r="H16" s="156">
        <v>114</v>
      </c>
      <c r="I16" s="156">
        <v>90</v>
      </c>
      <c r="J16" s="156">
        <v>100</v>
      </c>
      <c r="K16" s="161">
        <f t="shared" ref="K16:K21" si="5">SUM(H16:J16)</f>
        <v>304</v>
      </c>
    </row>
    <row r="17" spans="1:11" ht="17.25" customHeight="1" x14ac:dyDescent="0.2">
      <c r="A17" s="155" t="s">
        <v>396</v>
      </c>
      <c r="B17" s="156">
        <v>119</v>
      </c>
      <c r="C17" s="156">
        <v>125</v>
      </c>
      <c r="D17" s="156">
        <v>131</v>
      </c>
      <c r="E17" s="164">
        <f t="shared" si="4"/>
        <v>375</v>
      </c>
      <c r="F17" s="157"/>
      <c r="G17" s="155" t="s">
        <v>417</v>
      </c>
      <c r="H17" s="156">
        <v>132</v>
      </c>
      <c r="I17" s="156">
        <v>115</v>
      </c>
      <c r="J17" s="156">
        <v>115</v>
      </c>
      <c r="K17" s="161">
        <f t="shared" si="5"/>
        <v>362</v>
      </c>
    </row>
    <row r="18" spans="1:11" ht="17.25" customHeight="1" x14ac:dyDescent="0.2">
      <c r="A18" s="155" t="s">
        <v>449</v>
      </c>
      <c r="B18" s="156">
        <v>125</v>
      </c>
      <c r="C18" s="156">
        <v>136</v>
      </c>
      <c r="D18" s="156">
        <v>130</v>
      </c>
      <c r="E18" s="164">
        <f t="shared" si="4"/>
        <v>391</v>
      </c>
      <c r="F18" s="157"/>
      <c r="G18" s="155" t="s">
        <v>415</v>
      </c>
      <c r="H18" s="156">
        <v>130</v>
      </c>
      <c r="I18" s="156">
        <v>101</v>
      </c>
      <c r="J18" s="156">
        <v>138</v>
      </c>
      <c r="K18" s="161">
        <f t="shared" si="5"/>
        <v>369</v>
      </c>
    </row>
    <row r="19" spans="1:11" ht="17.25" customHeight="1" x14ac:dyDescent="0.2">
      <c r="A19" s="155" t="s">
        <v>398</v>
      </c>
      <c r="B19" s="156">
        <v>130</v>
      </c>
      <c r="C19" s="156">
        <v>137</v>
      </c>
      <c r="D19" s="156">
        <v>118</v>
      </c>
      <c r="E19" s="164">
        <f t="shared" si="4"/>
        <v>385</v>
      </c>
      <c r="F19" s="157"/>
      <c r="G19" s="155" t="s">
        <v>413</v>
      </c>
      <c r="H19" s="156">
        <v>107</v>
      </c>
      <c r="I19" s="156">
        <v>116</v>
      </c>
      <c r="J19" s="156">
        <v>109</v>
      </c>
      <c r="K19" s="161">
        <f t="shared" si="5"/>
        <v>332</v>
      </c>
    </row>
    <row r="20" spans="1:11" ht="17.25" customHeight="1" x14ac:dyDescent="0.2">
      <c r="A20" s="155" t="s">
        <v>399</v>
      </c>
      <c r="B20" s="156">
        <v>110</v>
      </c>
      <c r="C20" s="156">
        <v>104</v>
      </c>
      <c r="D20" s="156">
        <v>107</v>
      </c>
      <c r="E20" s="164">
        <f t="shared" si="4"/>
        <v>321</v>
      </c>
      <c r="F20" s="157"/>
      <c r="G20" s="155" t="s">
        <v>450</v>
      </c>
      <c r="H20" s="156">
        <v>104</v>
      </c>
      <c r="I20" s="156">
        <v>142</v>
      </c>
      <c r="J20" s="156">
        <v>132</v>
      </c>
      <c r="K20" s="161">
        <f t="shared" si="5"/>
        <v>378</v>
      </c>
    </row>
    <row r="21" spans="1:11" ht="17.25" customHeight="1" x14ac:dyDescent="0.2">
      <c r="A21" s="159" t="s">
        <v>378</v>
      </c>
      <c r="B21" s="160">
        <f>SUM(B16:B20)</f>
        <v>584</v>
      </c>
      <c r="C21" s="206">
        <f>SUM(C16:C20)</f>
        <v>607</v>
      </c>
      <c r="D21" s="206">
        <f>SUM(D16:D20)</f>
        <v>598</v>
      </c>
      <c r="E21" s="205">
        <f t="shared" si="4"/>
        <v>1789</v>
      </c>
      <c r="F21" s="162"/>
      <c r="G21" s="159" t="s">
        <v>379</v>
      </c>
      <c r="H21" s="205">
        <f>SUM(H16:H20)</f>
        <v>587</v>
      </c>
      <c r="I21" s="161">
        <f>SUM(I16:I20)</f>
        <v>564</v>
      </c>
      <c r="J21" s="161">
        <f>SUM(J16:J20)</f>
        <v>594</v>
      </c>
      <c r="K21" s="161">
        <f t="shared" si="5"/>
        <v>1745</v>
      </c>
    </row>
    <row r="22" spans="1:11" s="298" customFormat="1" ht="17.25" customHeight="1" x14ac:dyDescent="0.4">
      <c r="A22" s="204" t="s">
        <v>206</v>
      </c>
      <c r="B22" s="202"/>
      <c r="C22" s="202"/>
      <c r="D22" s="202"/>
      <c r="E22" s="200"/>
      <c r="F22" s="201"/>
      <c r="G22" s="204" t="s">
        <v>230</v>
      </c>
      <c r="H22" s="202"/>
      <c r="I22" s="202"/>
      <c r="J22" s="202"/>
      <c r="K22" s="200"/>
    </row>
    <row r="23" spans="1:11" ht="17.25" customHeight="1" x14ac:dyDescent="0.2">
      <c r="A23" s="155" t="s">
        <v>428</v>
      </c>
      <c r="B23" s="156">
        <v>92</v>
      </c>
      <c r="C23" s="156">
        <v>127</v>
      </c>
      <c r="D23" s="156">
        <v>115</v>
      </c>
      <c r="E23" s="161">
        <f t="shared" ref="E23:E28" si="6">SUM(B23:D23)</f>
        <v>334</v>
      </c>
      <c r="F23" s="157"/>
      <c r="G23" s="155" t="s">
        <v>448</v>
      </c>
      <c r="H23" s="156">
        <v>106</v>
      </c>
      <c r="I23" s="156">
        <v>95</v>
      </c>
      <c r="J23" s="156">
        <v>109</v>
      </c>
      <c r="K23" s="161">
        <f t="shared" ref="K23:K28" si="7">SUM(H23:J23)</f>
        <v>310</v>
      </c>
    </row>
    <row r="24" spans="1:11" ht="17.25" customHeight="1" x14ac:dyDescent="0.2">
      <c r="A24" s="155" t="s">
        <v>429</v>
      </c>
      <c r="B24" s="156">
        <v>88</v>
      </c>
      <c r="C24" s="156">
        <v>101</v>
      </c>
      <c r="D24" s="156">
        <v>127</v>
      </c>
      <c r="E24" s="161">
        <f t="shared" si="6"/>
        <v>316</v>
      </c>
      <c r="F24" s="157"/>
      <c r="G24" s="155" t="s">
        <v>384</v>
      </c>
      <c r="H24" s="156">
        <v>93</v>
      </c>
      <c r="I24" s="156">
        <v>125</v>
      </c>
      <c r="J24" s="156">
        <v>133</v>
      </c>
      <c r="K24" s="161">
        <f t="shared" si="7"/>
        <v>351</v>
      </c>
    </row>
    <row r="25" spans="1:11" ht="17.25" customHeight="1" x14ac:dyDescent="0.2">
      <c r="A25" s="155" t="s">
        <v>431</v>
      </c>
      <c r="B25" s="156">
        <v>141</v>
      </c>
      <c r="C25" s="156">
        <v>111</v>
      </c>
      <c r="D25" s="156">
        <v>130</v>
      </c>
      <c r="E25" s="161">
        <f t="shared" si="6"/>
        <v>382</v>
      </c>
      <c r="F25" s="157"/>
      <c r="G25" s="155" t="s">
        <v>381</v>
      </c>
      <c r="H25" s="156">
        <v>133</v>
      </c>
      <c r="I25" s="156">
        <v>114</v>
      </c>
      <c r="J25" s="156">
        <v>136</v>
      </c>
      <c r="K25" s="161">
        <f t="shared" si="7"/>
        <v>383</v>
      </c>
    </row>
    <row r="26" spans="1:11" ht="17.25" customHeight="1" x14ac:dyDescent="0.2">
      <c r="A26" s="155" t="s">
        <v>430</v>
      </c>
      <c r="B26" s="156">
        <v>115</v>
      </c>
      <c r="C26" s="156">
        <v>147</v>
      </c>
      <c r="D26" s="156">
        <v>96</v>
      </c>
      <c r="E26" s="161">
        <f t="shared" si="6"/>
        <v>358</v>
      </c>
      <c r="F26" s="157"/>
      <c r="G26" s="155" t="s">
        <v>382</v>
      </c>
      <c r="H26" s="156">
        <v>108</v>
      </c>
      <c r="I26" s="156">
        <v>119</v>
      </c>
      <c r="J26" s="156">
        <v>126</v>
      </c>
      <c r="K26" s="161">
        <f t="shared" si="7"/>
        <v>353</v>
      </c>
    </row>
    <row r="27" spans="1:11" ht="17.25" customHeight="1" x14ac:dyDescent="0.2">
      <c r="A27" s="155" t="s">
        <v>432</v>
      </c>
      <c r="B27" s="156">
        <v>130</v>
      </c>
      <c r="C27" s="156">
        <v>120</v>
      </c>
      <c r="D27" s="156">
        <v>119</v>
      </c>
      <c r="E27" s="161">
        <f t="shared" si="6"/>
        <v>369</v>
      </c>
      <c r="F27" s="157"/>
      <c r="G27" s="155" t="s">
        <v>383</v>
      </c>
      <c r="H27" s="156">
        <v>133</v>
      </c>
      <c r="I27" s="156">
        <v>129</v>
      </c>
      <c r="J27" s="156">
        <v>124</v>
      </c>
      <c r="K27" s="161">
        <f t="shared" si="7"/>
        <v>386</v>
      </c>
    </row>
    <row r="28" spans="1:11" ht="17.25" customHeight="1" x14ac:dyDescent="0.2">
      <c r="A28" s="159" t="s">
        <v>379</v>
      </c>
      <c r="B28" s="161">
        <f>SUM(B23:B27)</f>
        <v>566</v>
      </c>
      <c r="C28" s="161">
        <f>SUM(C23:C27)</f>
        <v>606</v>
      </c>
      <c r="D28" s="161">
        <f>SUM(D23:D27)</f>
        <v>587</v>
      </c>
      <c r="E28" s="161">
        <f t="shared" si="6"/>
        <v>1759</v>
      </c>
      <c r="F28" s="162"/>
      <c r="G28" s="159" t="s">
        <v>378</v>
      </c>
      <c r="H28" s="161">
        <f>SUM(H23:H27)</f>
        <v>573</v>
      </c>
      <c r="I28" s="161">
        <f>SUM(I23:I27)</f>
        <v>582</v>
      </c>
      <c r="J28" s="161">
        <f>SUM(J23:J27)</f>
        <v>628</v>
      </c>
      <c r="K28" s="161">
        <f t="shared" si="7"/>
        <v>1783</v>
      </c>
    </row>
    <row r="29" spans="1:11" s="298" customFormat="1" ht="17.25" customHeight="1" x14ac:dyDescent="0.4">
      <c r="A29" s="204" t="s">
        <v>208</v>
      </c>
      <c r="B29" s="202"/>
      <c r="C29" s="202"/>
      <c r="D29" s="202"/>
      <c r="E29" s="200"/>
      <c r="F29" s="201"/>
      <c r="G29" s="204" t="s">
        <v>202</v>
      </c>
      <c r="H29" s="202"/>
      <c r="I29" s="202"/>
      <c r="J29" s="202"/>
      <c r="K29" s="200"/>
    </row>
    <row r="30" spans="1:11" ht="17.25" customHeight="1" x14ac:dyDescent="0.2">
      <c r="A30" s="155" t="s">
        <v>443</v>
      </c>
      <c r="B30" s="156">
        <v>95</v>
      </c>
      <c r="C30" s="156">
        <v>100</v>
      </c>
      <c r="D30" s="156">
        <v>117</v>
      </c>
      <c r="E30" s="161">
        <f t="shared" ref="E30:E35" si="8">SUM(B30:D30)</f>
        <v>312</v>
      </c>
      <c r="F30" s="157"/>
      <c r="G30" s="155" t="s">
        <v>488</v>
      </c>
      <c r="H30" s="156">
        <v>132</v>
      </c>
      <c r="I30" s="156">
        <v>141</v>
      </c>
      <c r="J30" s="156">
        <v>123</v>
      </c>
      <c r="K30" s="161">
        <f t="shared" ref="K30:K35" si="9">SUM(H30:J30)</f>
        <v>396</v>
      </c>
    </row>
    <row r="31" spans="1:11" ht="17.25" customHeight="1" x14ac:dyDescent="0.2">
      <c r="A31" s="155" t="s">
        <v>469</v>
      </c>
      <c r="B31" s="156">
        <v>111</v>
      </c>
      <c r="C31" s="156">
        <v>121</v>
      </c>
      <c r="D31" s="156">
        <v>97</v>
      </c>
      <c r="E31" s="161">
        <f t="shared" si="8"/>
        <v>329</v>
      </c>
      <c r="F31" s="157"/>
      <c r="G31" s="155" t="s">
        <v>374</v>
      </c>
      <c r="H31" s="156">
        <v>106</v>
      </c>
      <c r="I31" s="156">
        <v>119</v>
      </c>
      <c r="J31" s="156">
        <v>127</v>
      </c>
      <c r="K31" s="161">
        <f t="shared" si="9"/>
        <v>352</v>
      </c>
    </row>
    <row r="32" spans="1:11" ht="17.25" customHeight="1" x14ac:dyDescent="0.2">
      <c r="A32" s="155" t="s">
        <v>446</v>
      </c>
      <c r="B32" s="156">
        <v>109</v>
      </c>
      <c r="C32" s="156">
        <v>129</v>
      </c>
      <c r="D32" s="156">
        <v>120</v>
      </c>
      <c r="E32" s="161">
        <f t="shared" si="8"/>
        <v>358</v>
      </c>
      <c r="F32" s="157"/>
      <c r="G32" s="155" t="s">
        <v>487</v>
      </c>
      <c r="H32" s="156">
        <v>107</v>
      </c>
      <c r="I32" s="156">
        <v>98</v>
      </c>
      <c r="J32" s="156">
        <v>111</v>
      </c>
      <c r="K32" s="161">
        <f t="shared" si="9"/>
        <v>316</v>
      </c>
    </row>
    <row r="33" spans="1:11" ht="17.25" customHeight="1" x14ac:dyDescent="0.2">
      <c r="A33" s="155" t="s">
        <v>468</v>
      </c>
      <c r="B33" s="156">
        <v>125</v>
      </c>
      <c r="C33" s="156">
        <v>146</v>
      </c>
      <c r="D33" s="156">
        <v>107</v>
      </c>
      <c r="E33" s="161">
        <f t="shared" si="8"/>
        <v>378</v>
      </c>
      <c r="F33" s="157"/>
      <c r="G33" s="155" t="s">
        <v>375</v>
      </c>
      <c r="H33" s="156">
        <v>124</v>
      </c>
      <c r="I33" s="156">
        <v>124</v>
      </c>
      <c r="J33" s="156">
        <v>128</v>
      </c>
      <c r="K33" s="161">
        <f t="shared" si="9"/>
        <v>376</v>
      </c>
    </row>
    <row r="34" spans="1:11" ht="17.25" customHeight="1" x14ac:dyDescent="0.2">
      <c r="A34" s="155" t="s">
        <v>447</v>
      </c>
      <c r="B34" s="156">
        <v>134</v>
      </c>
      <c r="C34" s="156">
        <v>129</v>
      </c>
      <c r="D34" s="156">
        <v>123</v>
      </c>
      <c r="E34" s="161">
        <f t="shared" si="8"/>
        <v>386</v>
      </c>
      <c r="F34" s="157"/>
      <c r="G34" s="155" t="s">
        <v>377</v>
      </c>
      <c r="H34" s="156">
        <v>184</v>
      </c>
      <c r="I34" s="156">
        <v>141</v>
      </c>
      <c r="J34" s="156">
        <v>124</v>
      </c>
      <c r="K34" s="161">
        <f t="shared" si="9"/>
        <v>449</v>
      </c>
    </row>
    <row r="35" spans="1:11" ht="17.25" customHeight="1" x14ac:dyDescent="0.2">
      <c r="A35" s="159" t="s">
        <v>379</v>
      </c>
      <c r="B35" s="161">
        <f>SUM(B30:B34)</f>
        <v>574</v>
      </c>
      <c r="C35" s="205">
        <f>SUM(C30:C34)</f>
        <v>625</v>
      </c>
      <c r="D35" s="161">
        <f>SUM(D30:D34)</f>
        <v>564</v>
      </c>
      <c r="E35" s="161">
        <f t="shared" si="8"/>
        <v>1763</v>
      </c>
      <c r="F35" s="162"/>
      <c r="G35" s="159" t="s">
        <v>378</v>
      </c>
      <c r="H35" s="205">
        <f>SUM(H30:H34)</f>
        <v>653</v>
      </c>
      <c r="I35" s="161">
        <f>SUM(I30:I34)</f>
        <v>623</v>
      </c>
      <c r="J35" s="205">
        <f>SUM(J30:J34)</f>
        <v>613</v>
      </c>
      <c r="K35" s="205">
        <f t="shared" si="9"/>
        <v>1889</v>
      </c>
    </row>
    <row r="36" spans="1:11" s="298" customFormat="1" ht="17.25" customHeight="1" x14ac:dyDescent="0.4">
      <c r="A36" s="204" t="s">
        <v>204</v>
      </c>
      <c r="B36" s="202"/>
      <c r="C36" s="202"/>
      <c r="D36" s="202"/>
      <c r="E36" s="200"/>
      <c r="F36" s="201"/>
      <c r="G36" s="204" t="s">
        <v>198</v>
      </c>
      <c r="H36" s="202"/>
      <c r="I36" s="202"/>
      <c r="J36" s="202"/>
      <c r="K36" s="200"/>
    </row>
    <row r="37" spans="1:11" ht="17.25" customHeight="1" x14ac:dyDescent="0.2">
      <c r="A37" s="155" t="s">
        <v>639</v>
      </c>
      <c r="B37" s="156">
        <v>97</v>
      </c>
      <c r="C37" s="156">
        <v>107</v>
      </c>
      <c r="D37" s="156">
        <v>95</v>
      </c>
      <c r="E37" s="161">
        <f t="shared" ref="E37:E43" si="10">SUM(B37:D37)</f>
        <v>299</v>
      </c>
      <c r="F37" s="157"/>
      <c r="G37" s="155" t="s">
        <v>405</v>
      </c>
      <c r="H37" s="156">
        <v>111</v>
      </c>
      <c r="I37" s="156">
        <v>115</v>
      </c>
      <c r="J37" s="156">
        <v>137</v>
      </c>
      <c r="K37" s="161">
        <f t="shared" ref="K37:K43" si="11">SUM(H37:J37)</f>
        <v>363</v>
      </c>
    </row>
    <row r="38" spans="1:11" ht="17.25" customHeight="1" x14ac:dyDescent="0.2">
      <c r="A38" s="155" t="s">
        <v>435</v>
      </c>
      <c r="B38" s="156">
        <v>87</v>
      </c>
      <c r="C38" s="156">
        <v>122</v>
      </c>
      <c r="D38" s="156">
        <v>101</v>
      </c>
      <c r="E38" s="161">
        <f t="shared" si="10"/>
        <v>310</v>
      </c>
      <c r="F38" s="157"/>
      <c r="G38" s="155" t="s">
        <v>402</v>
      </c>
      <c r="H38" s="156">
        <v>109</v>
      </c>
      <c r="I38" s="156">
        <v>103</v>
      </c>
      <c r="J38" s="156">
        <v>131</v>
      </c>
      <c r="K38" s="161">
        <f t="shared" si="11"/>
        <v>343</v>
      </c>
    </row>
    <row r="39" spans="1:11" ht="17.25" customHeight="1" x14ac:dyDescent="0.2">
      <c r="A39" s="155" t="s">
        <v>434</v>
      </c>
      <c r="B39" s="156">
        <v>92</v>
      </c>
      <c r="C39" s="156">
        <v>109</v>
      </c>
      <c r="D39" s="156">
        <v>107</v>
      </c>
      <c r="E39" s="161">
        <f t="shared" si="10"/>
        <v>308</v>
      </c>
      <c r="F39" s="157"/>
      <c r="G39" s="155" t="s">
        <v>406</v>
      </c>
      <c r="H39" s="156">
        <v>123</v>
      </c>
      <c r="I39" s="156">
        <v>111</v>
      </c>
      <c r="J39" s="156">
        <v>111</v>
      </c>
      <c r="K39" s="161">
        <f t="shared" si="11"/>
        <v>345</v>
      </c>
    </row>
    <row r="40" spans="1:11" ht="17.25" customHeight="1" x14ac:dyDescent="0.2">
      <c r="A40" s="155" t="s">
        <v>433</v>
      </c>
      <c r="B40" s="156">
        <v>114</v>
      </c>
      <c r="C40" s="156">
        <v>113</v>
      </c>
      <c r="D40" s="156">
        <v>98</v>
      </c>
      <c r="E40" s="161">
        <f t="shared" si="10"/>
        <v>325</v>
      </c>
      <c r="F40" s="157"/>
      <c r="G40" s="155" t="s">
        <v>403</v>
      </c>
      <c r="H40" s="156">
        <v>124</v>
      </c>
      <c r="I40" s="156">
        <v>73</v>
      </c>
      <c r="J40" s="156" t="s">
        <v>452</v>
      </c>
      <c r="K40" s="161">
        <f t="shared" si="11"/>
        <v>197</v>
      </c>
    </row>
    <row r="41" spans="1:11" ht="17.25" customHeight="1" x14ac:dyDescent="0.2">
      <c r="A41" s="155" t="s">
        <v>436</v>
      </c>
      <c r="B41" s="156">
        <v>123</v>
      </c>
      <c r="C41" s="156">
        <v>115</v>
      </c>
      <c r="D41" s="156">
        <v>105</v>
      </c>
      <c r="E41" s="161">
        <f t="shared" si="10"/>
        <v>343</v>
      </c>
      <c r="F41" s="157"/>
      <c r="G41" s="155" t="s">
        <v>640</v>
      </c>
      <c r="H41" s="156" t="s">
        <v>452</v>
      </c>
      <c r="I41" s="156" t="s">
        <v>452</v>
      </c>
      <c r="J41" s="156">
        <v>83</v>
      </c>
      <c r="K41" s="161">
        <f t="shared" si="11"/>
        <v>83</v>
      </c>
    </row>
    <row r="42" spans="1:11" ht="17.25" customHeight="1" x14ac:dyDescent="0.2">
      <c r="A42" s="155"/>
      <c r="B42" s="156" t="s">
        <v>452</v>
      </c>
      <c r="C42" s="156" t="s">
        <v>452</v>
      </c>
      <c r="D42" s="156" t="s">
        <v>452</v>
      </c>
      <c r="E42" s="161" t="s">
        <v>452</v>
      </c>
      <c r="F42" s="157"/>
      <c r="G42" s="155" t="s">
        <v>404</v>
      </c>
      <c r="H42" s="156">
        <v>123</v>
      </c>
      <c r="I42" s="156">
        <v>104</v>
      </c>
      <c r="J42" s="156">
        <v>91</v>
      </c>
      <c r="K42" s="161">
        <f t="shared" si="11"/>
        <v>318</v>
      </c>
    </row>
    <row r="43" spans="1:11" ht="17.25" customHeight="1" x14ac:dyDescent="0.2">
      <c r="A43" s="159" t="s">
        <v>379</v>
      </c>
      <c r="B43" s="161">
        <f>SUM(B37:B41)</f>
        <v>513</v>
      </c>
      <c r="C43" s="205">
        <f>SUM(C37:C41)</f>
        <v>566</v>
      </c>
      <c r="D43" s="161">
        <f>SUM(D37:D41)</f>
        <v>506</v>
      </c>
      <c r="E43" s="161">
        <f t="shared" si="10"/>
        <v>1585</v>
      </c>
      <c r="F43" s="162"/>
      <c r="G43" s="159" t="s">
        <v>378</v>
      </c>
      <c r="H43" s="205">
        <f>SUM(H37:H42)</f>
        <v>590</v>
      </c>
      <c r="I43" s="161">
        <f>SUM(I37:I42)</f>
        <v>506</v>
      </c>
      <c r="J43" s="205">
        <f>SUM(J37:J42)</f>
        <v>553</v>
      </c>
      <c r="K43" s="205">
        <f t="shared" si="11"/>
        <v>1649</v>
      </c>
    </row>
    <row r="44" spans="1:11" s="298" customFormat="1" ht="17.25" customHeight="1" x14ac:dyDescent="0.4">
      <c r="A44" s="204" t="s">
        <v>209</v>
      </c>
      <c r="B44" s="202"/>
      <c r="C44" s="202"/>
      <c r="D44" s="202"/>
      <c r="E44" s="200"/>
      <c r="F44" s="201"/>
      <c r="G44" s="204" t="s">
        <v>205</v>
      </c>
      <c r="H44" s="202"/>
      <c r="I44" s="202"/>
      <c r="J44" s="202"/>
      <c r="K44" s="200"/>
    </row>
    <row r="45" spans="1:11" ht="17.25" customHeight="1" x14ac:dyDescent="0.2">
      <c r="A45" s="155" t="s">
        <v>385</v>
      </c>
      <c r="B45" s="156">
        <v>132</v>
      </c>
      <c r="C45" s="156">
        <v>96</v>
      </c>
      <c r="D45" s="156">
        <v>103</v>
      </c>
      <c r="E45" s="161">
        <f t="shared" ref="E45:E50" si="12">SUM(B45:D45)</f>
        <v>331</v>
      </c>
      <c r="F45" s="157"/>
      <c r="G45" s="155" t="s">
        <v>423</v>
      </c>
      <c r="H45" s="156">
        <v>126</v>
      </c>
      <c r="I45" s="156">
        <v>138</v>
      </c>
      <c r="J45" s="156">
        <v>115</v>
      </c>
      <c r="K45" s="161">
        <f>SUM(H45:J45)</f>
        <v>379</v>
      </c>
    </row>
    <row r="46" spans="1:11" ht="17.25" customHeight="1" x14ac:dyDescent="0.2">
      <c r="A46" s="155" t="s">
        <v>386</v>
      </c>
      <c r="B46" s="156">
        <v>141</v>
      </c>
      <c r="C46" s="156">
        <v>149</v>
      </c>
      <c r="D46" s="156">
        <v>113</v>
      </c>
      <c r="E46" s="161">
        <f t="shared" si="12"/>
        <v>403</v>
      </c>
      <c r="F46" s="157"/>
      <c r="G46" s="155" t="s">
        <v>451</v>
      </c>
      <c r="H46" s="156">
        <v>114</v>
      </c>
      <c r="I46" s="156">
        <v>120</v>
      </c>
      <c r="J46" s="156">
        <v>133</v>
      </c>
      <c r="K46" s="161">
        <f>SUM(H46:J46)</f>
        <v>367</v>
      </c>
    </row>
    <row r="47" spans="1:11" ht="17.25" customHeight="1" x14ac:dyDescent="0.2">
      <c r="A47" s="155" t="s">
        <v>387</v>
      </c>
      <c r="B47" s="156">
        <v>107</v>
      </c>
      <c r="C47" s="156">
        <v>107</v>
      </c>
      <c r="D47" s="156">
        <v>95</v>
      </c>
      <c r="E47" s="161">
        <f t="shared" si="12"/>
        <v>309</v>
      </c>
      <c r="F47" s="157"/>
      <c r="G47" s="155" t="s">
        <v>459</v>
      </c>
      <c r="H47" s="156">
        <v>109</v>
      </c>
      <c r="I47" s="156">
        <v>95</v>
      </c>
      <c r="J47" s="156">
        <v>104</v>
      </c>
      <c r="K47" s="161">
        <f>SUM(H47:J47)</f>
        <v>308</v>
      </c>
    </row>
    <row r="48" spans="1:11" ht="17.25" customHeight="1" x14ac:dyDescent="0.2">
      <c r="A48" s="155" t="s">
        <v>389</v>
      </c>
      <c r="B48" s="156">
        <v>133</v>
      </c>
      <c r="C48" s="156">
        <v>118</v>
      </c>
      <c r="D48" s="156">
        <v>140</v>
      </c>
      <c r="E48" s="161">
        <f t="shared" si="12"/>
        <v>391</v>
      </c>
      <c r="F48" s="157"/>
      <c r="G48" s="155" t="s">
        <v>427</v>
      </c>
      <c r="H48" s="156">
        <v>128</v>
      </c>
      <c r="I48" s="156">
        <v>99</v>
      </c>
      <c r="J48" s="156">
        <v>102</v>
      </c>
      <c r="K48" s="161">
        <f>SUM(H48:J48)</f>
        <v>329</v>
      </c>
    </row>
    <row r="49" spans="1:11" ht="17.25" customHeight="1" x14ac:dyDescent="0.2">
      <c r="A49" s="155" t="s">
        <v>388</v>
      </c>
      <c r="B49" s="156">
        <v>127</v>
      </c>
      <c r="C49" s="156">
        <v>102</v>
      </c>
      <c r="D49" s="156">
        <v>105</v>
      </c>
      <c r="E49" s="161">
        <f t="shared" si="12"/>
        <v>334</v>
      </c>
      <c r="F49" s="157"/>
      <c r="G49" s="155" t="s">
        <v>426</v>
      </c>
      <c r="H49" s="156">
        <v>118</v>
      </c>
      <c r="I49" s="156">
        <v>109</v>
      </c>
      <c r="J49" s="156">
        <v>117</v>
      </c>
      <c r="K49" s="161">
        <f>SUM(H49:J49)</f>
        <v>344</v>
      </c>
    </row>
    <row r="50" spans="1:11" ht="17.25" customHeight="1" x14ac:dyDescent="0.2">
      <c r="A50" s="159" t="s">
        <v>378</v>
      </c>
      <c r="B50" s="205">
        <f>SUM(B45:B49)</f>
        <v>640</v>
      </c>
      <c r="C50" s="205">
        <f>SUM(C45:C49)</f>
        <v>572</v>
      </c>
      <c r="D50" s="161">
        <f>SUM(D45:D49)</f>
        <v>556</v>
      </c>
      <c r="E50" s="205">
        <f t="shared" si="12"/>
        <v>1768</v>
      </c>
      <c r="F50" s="162"/>
      <c r="G50" s="159" t="s">
        <v>379</v>
      </c>
      <c r="H50" s="161">
        <f>SUM(H45:H49)</f>
        <v>595</v>
      </c>
      <c r="I50" s="161">
        <f>SUM(I45:I49)</f>
        <v>561</v>
      </c>
      <c r="J50" s="205">
        <f>SUM(J45:J49)</f>
        <v>571</v>
      </c>
      <c r="K50" s="161">
        <f>SUM(K45:K49)</f>
        <v>1727</v>
      </c>
    </row>
    <row r="51" spans="1:11" ht="19.5" x14ac:dyDescent="0.35">
      <c r="A51" s="446" t="s">
        <v>24</v>
      </c>
      <c r="B51" s="447"/>
      <c r="C51" s="447"/>
      <c r="D51" s="447"/>
      <c r="E51" s="448"/>
      <c r="F51" s="154"/>
      <c r="G51" s="446" t="s">
        <v>25</v>
      </c>
      <c r="H51" s="447"/>
      <c r="I51" s="447"/>
      <c r="J51" s="447"/>
      <c r="K51" s="448"/>
    </row>
    <row r="52" spans="1:11" ht="19.5" x14ac:dyDescent="0.35">
      <c r="A52" s="449">
        <v>41278</v>
      </c>
      <c r="B52" s="450"/>
      <c r="C52" s="450"/>
      <c r="D52" s="450"/>
      <c r="E52" s="451"/>
      <c r="F52" s="154"/>
      <c r="G52" s="449">
        <f>A52+7</f>
        <v>41285</v>
      </c>
      <c r="H52" s="450"/>
      <c r="I52" s="450"/>
      <c r="J52" s="450"/>
      <c r="K52" s="451"/>
    </row>
    <row r="53" spans="1:11" ht="19.5" x14ac:dyDescent="0.3">
      <c r="A53" s="443" t="s">
        <v>625</v>
      </c>
      <c r="B53" s="444"/>
      <c r="C53" s="444"/>
      <c r="D53" s="444"/>
      <c r="E53" s="445"/>
      <c r="G53" s="443" t="s">
        <v>632</v>
      </c>
      <c r="H53" s="444"/>
      <c r="I53" s="444"/>
      <c r="J53" s="444"/>
      <c r="K53" s="445"/>
    </row>
    <row r="54" spans="1:11" ht="19.5" x14ac:dyDescent="0.3">
      <c r="A54" s="443" t="s">
        <v>626</v>
      </c>
      <c r="B54" s="444"/>
      <c r="C54" s="444"/>
      <c r="D54" s="444"/>
      <c r="E54" s="445"/>
      <c r="G54" s="443" t="s">
        <v>633</v>
      </c>
      <c r="H54" s="444"/>
      <c r="I54" s="444"/>
      <c r="J54" s="444"/>
      <c r="K54" s="445"/>
    </row>
    <row r="55" spans="1:11" ht="19.5" x14ac:dyDescent="0.3">
      <c r="A55" s="443" t="s">
        <v>627</v>
      </c>
      <c r="B55" s="444"/>
      <c r="C55" s="444"/>
      <c r="D55" s="444"/>
      <c r="E55" s="445"/>
      <c r="G55" s="443" t="s">
        <v>634</v>
      </c>
      <c r="H55" s="444"/>
      <c r="I55" s="444"/>
      <c r="J55" s="444"/>
      <c r="K55" s="445"/>
    </row>
    <row r="56" spans="1:11" ht="19.5" x14ac:dyDescent="0.3">
      <c r="A56" s="443" t="s">
        <v>628</v>
      </c>
      <c r="B56" s="444"/>
      <c r="C56" s="444"/>
      <c r="D56" s="444"/>
      <c r="E56" s="445"/>
      <c r="G56" s="443" t="s">
        <v>635</v>
      </c>
      <c r="H56" s="444"/>
      <c r="I56" s="444"/>
      <c r="J56" s="444"/>
      <c r="K56" s="445"/>
    </row>
    <row r="57" spans="1:11" ht="19.5" x14ac:dyDescent="0.3">
      <c r="A57" s="443" t="s">
        <v>629</v>
      </c>
      <c r="B57" s="444"/>
      <c r="C57" s="444"/>
      <c r="D57" s="444"/>
      <c r="E57" s="445"/>
      <c r="G57" s="443" t="s">
        <v>636</v>
      </c>
      <c r="H57" s="444"/>
      <c r="I57" s="444"/>
      <c r="J57" s="444"/>
      <c r="K57" s="445"/>
    </row>
    <row r="58" spans="1:11" ht="19.5" x14ac:dyDescent="0.3">
      <c r="A58" s="443" t="s">
        <v>630</v>
      </c>
      <c r="B58" s="444"/>
      <c r="C58" s="444"/>
      <c r="D58" s="444"/>
      <c r="E58" s="445"/>
      <c r="G58" s="443" t="s">
        <v>637</v>
      </c>
      <c r="H58" s="444"/>
      <c r="I58" s="444"/>
      <c r="J58" s="444"/>
      <c r="K58" s="445"/>
    </row>
    <row r="59" spans="1:11" ht="19.5" x14ac:dyDescent="0.3">
      <c r="A59" s="440" t="s">
        <v>631</v>
      </c>
      <c r="B59" s="441"/>
      <c r="C59" s="441"/>
      <c r="D59" s="441"/>
      <c r="E59" s="442"/>
      <c r="G59" s="440" t="s">
        <v>638</v>
      </c>
      <c r="H59" s="441"/>
      <c r="I59" s="441"/>
      <c r="J59" s="441"/>
      <c r="K59" s="442"/>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10" workbookViewId="0">
      <selection activeCell="C62" sqref="C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3" s="298" customFormat="1" ht="17.25" customHeight="1" x14ac:dyDescent="0.4">
      <c r="A1" s="198" t="s">
        <v>231</v>
      </c>
      <c r="B1" s="199"/>
      <c r="C1" s="199"/>
      <c r="D1" s="199"/>
      <c r="E1" s="200"/>
      <c r="F1" s="201"/>
      <c r="G1" s="198" t="s">
        <v>201</v>
      </c>
      <c r="H1" s="202"/>
      <c r="I1" s="202"/>
      <c r="J1" s="202"/>
      <c r="K1" s="200"/>
    </row>
    <row r="2" spans="1:13" ht="17.25" customHeight="1" x14ac:dyDescent="0.2">
      <c r="A2" s="155" t="s">
        <v>562</v>
      </c>
      <c r="B2" s="156">
        <v>103</v>
      </c>
      <c r="C2" s="156">
        <v>119</v>
      </c>
      <c r="D2" s="156">
        <v>98</v>
      </c>
      <c r="E2" s="164">
        <f t="shared" ref="E2:E7" si="0">SUM(B2:D2)</f>
        <v>320</v>
      </c>
      <c r="F2" s="157"/>
      <c r="G2" s="155" t="s">
        <v>395</v>
      </c>
      <c r="H2" s="156">
        <v>111</v>
      </c>
      <c r="I2" s="156">
        <v>139</v>
      </c>
      <c r="J2" s="156">
        <v>112</v>
      </c>
      <c r="K2" s="161">
        <f t="shared" ref="K2:K7" si="1">SUM(H2:J2)</f>
        <v>362</v>
      </c>
      <c r="M2" s="386"/>
    </row>
    <row r="3" spans="1:13" ht="17.25" customHeight="1" x14ac:dyDescent="0.2">
      <c r="A3" s="155" t="s">
        <v>392</v>
      </c>
      <c r="B3" s="156">
        <v>97</v>
      </c>
      <c r="C3" s="156">
        <v>134</v>
      </c>
      <c r="D3" s="156">
        <v>87</v>
      </c>
      <c r="E3" s="164">
        <f t="shared" si="0"/>
        <v>318</v>
      </c>
      <c r="F3" s="157"/>
      <c r="G3" s="155" t="s">
        <v>396</v>
      </c>
      <c r="H3" s="156">
        <v>103</v>
      </c>
      <c r="I3" s="156">
        <v>119</v>
      </c>
      <c r="J3" s="156">
        <v>131</v>
      </c>
      <c r="K3" s="161">
        <f t="shared" si="1"/>
        <v>353</v>
      </c>
      <c r="M3" s="386"/>
    </row>
    <row r="4" spans="1:13" ht="17.25" customHeight="1" x14ac:dyDescent="0.2">
      <c r="A4" s="155" t="s">
        <v>391</v>
      </c>
      <c r="B4" s="156">
        <v>119</v>
      </c>
      <c r="C4" s="156">
        <v>125</v>
      </c>
      <c r="D4" s="156">
        <v>92</v>
      </c>
      <c r="E4" s="164">
        <f t="shared" si="0"/>
        <v>336</v>
      </c>
      <c r="F4" s="157"/>
      <c r="G4" s="155" t="s">
        <v>460</v>
      </c>
      <c r="H4" s="156">
        <v>124</v>
      </c>
      <c r="I4" s="156">
        <v>124</v>
      </c>
      <c r="J4" s="156">
        <v>87</v>
      </c>
      <c r="K4" s="161">
        <f t="shared" si="1"/>
        <v>335</v>
      </c>
      <c r="M4" s="386"/>
    </row>
    <row r="5" spans="1:13" ht="17.25" customHeight="1" x14ac:dyDescent="0.2">
      <c r="A5" s="155" t="s">
        <v>622</v>
      </c>
      <c r="B5" s="156">
        <v>94</v>
      </c>
      <c r="C5" s="156">
        <v>88</v>
      </c>
      <c r="D5" s="156">
        <v>98</v>
      </c>
      <c r="E5" s="164">
        <f t="shared" si="0"/>
        <v>280</v>
      </c>
      <c r="F5" s="157"/>
      <c r="G5" s="155" t="s">
        <v>449</v>
      </c>
      <c r="H5" s="156">
        <v>106</v>
      </c>
      <c r="I5" s="156">
        <v>129</v>
      </c>
      <c r="J5" s="156">
        <v>102</v>
      </c>
      <c r="K5" s="161">
        <f t="shared" si="1"/>
        <v>337</v>
      </c>
      <c r="M5" s="386"/>
    </row>
    <row r="6" spans="1:13" ht="17.25" customHeight="1" x14ac:dyDescent="0.2">
      <c r="A6" s="155" t="s">
        <v>394</v>
      </c>
      <c r="B6" s="156">
        <v>97</v>
      </c>
      <c r="C6" s="156">
        <v>110</v>
      </c>
      <c r="D6" s="156">
        <v>116</v>
      </c>
      <c r="E6" s="164">
        <f t="shared" si="0"/>
        <v>323</v>
      </c>
      <c r="F6" s="157"/>
      <c r="G6" s="155" t="s">
        <v>398</v>
      </c>
      <c r="H6" s="156">
        <v>103</v>
      </c>
      <c r="I6" s="156">
        <v>87</v>
      </c>
      <c r="J6" s="156">
        <v>123</v>
      </c>
      <c r="K6" s="161">
        <f t="shared" si="1"/>
        <v>313</v>
      </c>
      <c r="M6" s="386"/>
    </row>
    <row r="7" spans="1:13" ht="17.25" customHeight="1" x14ac:dyDescent="0.2">
      <c r="A7" s="159" t="s">
        <v>401</v>
      </c>
      <c r="B7" s="160">
        <f>SUM(B2:B6)</f>
        <v>510</v>
      </c>
      <c r="C7" s="160">
        <f>SUM(C2:C6)</f>
        <v>576</v>
      </c>
      <c r="D7" s="160">
        <f>SUM(D2:D6)</f>
        <v>491</v>
      </c>
      <c r="E7" s="161">
        <f t="shared" si="0"/>
        <v>1577</v>
      </c>
      <c r="F7" s="162"/>
      <c r="G7" s="159" t="s">
        <v>400</v>
      </c>
      <c r="H7" s="205">
        <f>SUM(H2:H6)</f>
        <v>547</v>
      </c>
      <c r="I7" s="205">
        <f>SUM(I2:I6)</f>
        <v>598</v>
      </c>
      <c r="J7" s="205">
        <f>SUM(J2:J6)</f>
        <v>555</v>
      </c>
      <c r="K7" s="205">
        <f t="shared" si="1"/>
        <v>1700</v>
      </c>
      <c r="M7" s="386"/>
    </row>
    <row r="8" spans="1:13" s="298" customFormat="1" ht="17.25" customHeight="1" x14ac:dyDescent="0.4">
      <c r="A8" s="198" t="s">
        <v>203</v>
      </c>
      <c r="B8" s="199"/>
      <c r="C8" s="199"/>
      <c r="D8" s="199"/>
      <c r="E8" s="200"/>
      <c r="F8" s="201"/>
      <c r="G8" s="198" t="s">
        <v>209</v>
      </c>
      <c r="H8" s="202"/>
      <c r="I8" s="202"/>
      <c r="J8" s="202"/>
      <c r="K8" s="200"/>
      <c r="M8" s="387"/>
    </row>
    <row r="9" spans="1:13" ht="17.25" customHeight="1" x14ac:dyDescent="0.2">
      <c r="A9" s="155" t="s">
        <v>420</v>
      </c>
      <c r="B9" s="156">
        <v>125</v>
      </c>
      <c r="C9" s="156">
        <v>162</v>
      </c>
      <c r="D9" s="156">
        <v>157</v>
      </c>
      <c r="E9" s="164">
        <f t="shared" ref="E9:E14" si="2">SUM(B9:D9)</f>
        <v>444</v>
      </c>
      <c r="F9" s="157"/>
      <c r="G9" s="155" t="s">
        <v>385</v>
      </c>
      <c r="H9" s="156">
        <v>102</v>
      </c>
      <c r="I9" s="156">
        <v>134</v>
      </c>
      <c r="J9" s="156">
        <v>137</v>
      </c>
      <c r="K9" s="161">
        <f t="shared" ref="K9:K14" si="3">SUM(H9:J9)</f>
        <v>373</v>
      </c>
      <c r="M9" s="388"/>
    </row>
    <row r="10" spans="1:13" ht="17.25" customHeight="1" x14ac:dyDescent="0.2">
      <c r="A10" s="155" t="s">
        <v>419</v>
      </c>
      <c r="B10" s="156">
        <v>124</v>
      </c>
      <c r="C10" s="156">
        <v>110</v>
      </c>
      <c r="D10" s="156">
        <v>123</v>
      </c>
      <c r="E10" s="164">
        <f t="shared" si="2"/>
        <v>357</v>
      </c>
      <c r="F10" s="157"/>
      <c r="G10" s="155" t="s">
        <v>386</v>
      </c>
      <c r="H10" s="156">
        <v>104</v>
      </c>
      <c r="I10" s="156">
        <v>126</v>
      </c>
      <c r="J10" s="156">
        <v>112</v>
      </c>
      <c r="K10" s="161">
        <f t="shared" si="3"/>
        <v>342</v>
      </c>
    </row>
    <row r="11" spans="1:13" ht="17.25" customHeight="1" x14ac:dyDescent="0.2">
      <c r="A11" s="155" t="s">
        <v>418</v>
      </c>
      <c r="B11" s="156">
        <v>134</v>
      </c>
      <c r="C11" s="156">
        <v>126</v>
      </c>
      <c r="D11" s="156">
        <v>119</v>
      </c>
      <c r="E11" s="164">
        <f t="shared" si="2"/>
        <v>379</v>
      </c>
      <c r="F11" s="157"/>
      <c r="G11" s="155" t="s">
        <v>387</v>
      </c>
      <c r="H11" s="156">
        <v>132</v>
      </c>
      <c r="I11" s="156">
        <v>130</v>
      </c>
      <c r="J11" s="156">
        <v>114</v>
      </c>
      <c r="K11" s="161">
        <f t="shared" si="3"/>
        <v>376</v>
      </c>
    </row>
    <row r="12" spans="1:13" ht="17.25" customHeight="1" x14ac:dyDescent="0.2">
      <c r="A12" s="155" t="s">
        <v>421</v>
      </c>
      <c r="B12" s="156">
        <v>111</v>
      </c>
      <c r="C12" s="156">
        <v>117</v>
      </c>
      <c r="D12" s="156">
        <v>115</v>
      </c>
      <c r="E12" s="164">
        <f t="shared" si="2"/>
        <v>343</v>
      </c>
      <c r="F12" s="157"/>
      <c r="G12" s="155" t="s">
        <v>389</v>
      </c>
      <c r="H12" s="156">
        <v>135</v>
      </c>
      <c r="I12" s="156">
        <v>135</v>
      </c>
      <c r="J12" s="156">
        <v>120</v>
      </c>
      <c r="K12" s="161">
        <f t="shared" si="3"/>
        <v>390</v>
      </c>
    </row>
    <row r="13" spans="1:13" ht="17.25" customHeight="1" x14ac:dyDescent="0.2">
      <c r="A13" s="155" t="s">
        <v>422</v>
      </c>
      <c r="B13" s="156">
        <v>111</v>
      </c>
      <c r="C13" s="156">
        <v>101</v>
      </c>
      <c r="D13" s="156">
        <v>128</v>
      </c>
      <c r="E13" s="164">
        <f t="shared" si="2"/>
        <v>340</v>
      </c>
      <c r="F13" s="157"/>
      <c r="G13" s="155" t="s">
        <v>388</v>
      </c>
      <c r="H13" s="156">
        <v>144</v>
      </c>
      <c r="I13" s="156">
        <v>108</v>
      </c>
      <c r="J13" s="156">
        <v>116</v>
      </c>
      <c r="K13" s="161">
        <f t="shared" si="3"/>
        <v>368</v>
      </c>
    </row>
    <row r="14" spans="1:13" ht="17.25" customHeight="1" x14ac:dyDescent="0.2">
      <c r="A14" s="159" t="s">
        <v>412</v>
      </c>
      <c r="B14" s="160">
        <f>SUM(B9:B13)</f>
        <v>605</v>
      </c>
      <c r="C14" s="160">
        <f>SUM(C9:C13)</f>
        <v>616</v>
      </c>
      <c r="D14" s="206">
        <f>SUM(D9:D13)</f>
        <v>642</v>
      </c>
      <c r="E14" s="205">
        <f t="shared" si="2"/>
        <v>1863</v>
      </c>
      <c r="F14" s="162"/>
      <c r="G14" s="159" t="s">
        <v>412</v>
      </c>
      <c r="H14" s="205">
        <f>SUM(H9:H13)</f>
        <v>617</v>
      </c>
      <c r="I14" s="205">
        <f>SUM(I9:I13)</f>
        <v>633</v>
      </c>
      <c r="J14" s="161">
        <f>SUM(J9:J13)</f>
        <v>599</v>
      </c>
      <c r="K14" s="161">
        <f t="shared" si="3"/>
        <v>1849</v>
      </c>
    </row>
    <row r="15" spans="1:13" s="298" customFormat="1" ht="17.25" customHeight="1" x14ac:dyDescent="0.4">
      <c r="A15" s="198" t="s">
        <v>202</v>
      </c>
      <c r="B15" s="199"/>
      <c r="C15" s="199"/>
      <c r="D15" s="199"/>
      <c r="E15" s="200"/>
      <c r="F15" s="201"/>
      <c r="G15" s="198" t="s">
        <v>206</v>
      </c>
      <c r="H15" s="202"/>
      <c r="I15" s="202"/>
      <c r="J15" s="202"/>
      <c r="K15" s="200"/>
    </row>
    <row r="16" spans="1:13" ht="17.25" customHeight="1" x14ac:dyDescent="0.2">
      <c r="A16" s="155" t="s">
        <v>373</v>
      </c>
      <c r="B16" s="156">
        <v>172</v>
      </c>
      <c r="C16" s="156">
        <v>120</v>
      </c>
      <c r="D16" s="156">
        <v>125</v>
      </c>
      <c r="E16" s="164">
        <f t="shared" ref="E16:E21" si="4">SUM(B16:D16)</f>
        <v>417</v>
      </c>
      <c r="F16" s="157"/>
      <c r="G16" s="155" t="s">
        <v>428</v>
      </c>
      <c r="H16" s="156">
        <v>95</v>
      </c>
      <c r="I16" s="156">
        <v>142</v>
      </c>
      <c r="J16" s="156">
        <v>80</v>
      </c>
      <c r="K16" s="161">
        <f t="shared" ref="K16:K21" si="5">SUM(H16:J16)</f>
        <v>317</v>
      </c>
    </row>
    <row r="17" spans="1:11" ht="17.25" customHeight="1" x14ac:dyDescent="0.2">
      <c r="A17" s="155" t="s">
        <v>374</v>
      </c>
      <c r="B17" s="156">
        <v>135</v>
      </c>
      <c r="C17" s="156">
        <v>101</v>
      </c>
      <c r="D17" s="156">
        <v>116</v>
      </c>
      <c r="E17" s="164">
        <f t="shared" si="4"/>
        <v>352</v>
      </c>
      <c r="F17" s="157"/>
      <c r="G17" s="155" t="s">
        <v>431</v>
      </c>
      <c r="H17" s="156">
        <v>133</v>
      </c>
      <c r="I17" s="156">
        <v>130</v>
      </c>
      <c r="J17" s="156">
        <v>122</v>
      </c>
      <c r="K17" s="161">
        <f t="shared" si="5"/>
        <v>385</v>
      </c>
    </row>
    <row r="18" spans="1:11" ht="17.25" customHeight="1" x14ac:dyDescent="0.2">
      <c r="A18" s="155" t="s">
        <v>375</v>
      </c>
      <c r="B18" s="156">
        <v>127</v>
      </c>
      <c r="C18" s="156">
        <v>145</v>
      </c>
      <c r="D18" s="156">
        <v>148</v>
      </c>
      <c r="E18" s="164">
        <f t="shared" si="4"/>
        <v>420</v>
      </c>
      <c r="F18" s="157"/>
      <c r="G18" s="155" t="s">
        <v>430</v>
      </c>
      <c r="H18" s="156">
        <v>139</v>
      </c>
      <c r="I18" s="156">
        <v>134</v>
      </c>
      <c r="J18" s="156">
        <v>103</v>
      </c>
      <c r="K18" s="161">
        <f t="shared" si="5"/>
        <v>376</v>
      </c>
    </row>
    <row r="19" spans="1:11" ht="17.25" customHeight="1" x14ac:dyDescent="0.2">
      <c r="A19" s="155" t="s">
        <v>376</v>
      </c>
      <c r="B19" s="156">
        <v>122</v>
      </c>
      <c r="C19" s="156">
        <v>107</v>
      </c>
      <c r="D19" s="156">
        <v>149</v>
      </c>
      <c r="E19" s="164">
        <f t="shared" si="4"/>
        <v>378</v>
      </c>
      <c r="F19" s="157"/>
      <c r="G19" s="155" t="s">
        <v>453</v>
      </c>
      <c r="H19" s="156">
        <v>130</v>
      </c>
      <c r="I19" s="156">
        <v>113</v>
      </c>
      <c r="J19" s="156">
        <v>122</v>
      </c>
      <c r="K19" s="161">
        <f t="shared" si="5"/>
        <v>365</v>
      </c>
    </row>
    <row r="20" spans="1:11" ht="17.25" customHeight="1" x14ac:dyDescent="0.2">
      <c r="A20" s="155" t="s">
        <v>377</v>
      </c>
      <c r="B20" s="156">
        <v>150</v>
      </c>
      <c r="C20" s="156">
        <v>150</v>
      </c>
      <c r="D20" s="156">
        <v>130</v>
      </c>
      <c r="E20" s="164">
        <f t="shared" si="4"/>
        <v>430</v>
      </c>
      <c r="F20" s="157"/>
      <c r="G20" s="155" t="s">
        <v>432</v>
      </c>
      <c r="H20" s="156">
        <v>128</v>
      </c>
      <c r="I20" s="156">
        <v>121</v>
      </c>
      <c r="J20" s="156">
        <v>118</v>
      </c>
      <c r="K20" s="161">
        <f t="shared" si="5"/>
        <v>367</v>
      </c>
    </row>
    <row r="21" spans="1:11" ht="17.25" customHeight="1" x14ac:dyDescent="0.2">
      <c r="A21" s="159" t="s">
        <v>378</v>
      </c>
      <c r="B21" s="206">
        <f>SUM(B16:B20)</f>
        <v>706</v>
      </c>
      <c r="C21" s="160">
        <f>SUM(C16:C20)</f>
        <v>623</v>
      </c>
      <c r="D21" s="206">
        <f>SUM(D16:D20)</f>
        <v>668</v>
      </c>
      <c r="E21" s="205">
        <f t="shared" si="4"/>
        <v>1997</v>
      </c>
      <c r="F21" s="162"/>
      <c r="G21" s="159" t="s">
        <v>379</v>
      </c>
      <c r="H21" s="161">
        <f>SUM(H16:H20)</f>
        <v>625</v>
      </c>
      <c r="I21" s="205">
        <f>SUM(I16:I20)</f>
        <v>640</v>
      </c>
      <c r="J21" s="161">
        <f>SUM(J16:J20)</f>
        <v>545</v>
      </c>
      <c r="K21" s="161">
        <f t="shared" si="5"/>
        <v>1810</v>
      </c>
    </row>
    <row r="22" spans="1:11" s="298" customFormat="1" ht="17.25" customHeight="1" x14ac:dyDescent="0.4">
      <c r="A22" s="204" t="s">
        <v>205</v>
      </c>
      <c r="B22" s="202"/>
      <c r="C22" s="202"/>
      <c r="D22" s="202"/>
      <c r="E22" s="200"/>
      <c r="F22" s="201"/>
      <c r="G22" s="204" t="s">
        <v>208</v>
      </c>
      <c r="H22" s="202"/>
      <c r="I22" s="202"/>
      <c r="J22" s="202"/>
      <c r="K22" s="200"/>
    </row>
    <row r="23" spans="1:11" ht="17.25" customHeight="1" x14ac:dyDescent="0.2">
      <c r="A23" s="155" t="s">
        <v>423</v>
      </c>
      <c r="B23" s="156">
        <v>130</v>
      </c>
      <c r="C23" s="156">
        <v>121</v>
      </c>
      <c r="D23" s="156">
        <v>98</v>
      </c>
      <c r="E23" s="161">
        <f t="shared" ref="E23:E28" si="6">SUM(B23:D23)</f>
        <v>349</v>
      </c>
      <c r="F23" s="157"/>
      <c r="G23" s="155" t="s">
        <v>443</v>
      </c>
      <c r="H23" s="156">
        <v>107</v>
      </c>
      <c r="I23" s="156">
        <v>117</v>
      </c>
      <c r="J23" s="156">
        <v>114</v>
      </c>
      <c r="K23" s="161">
        <f t="shared" ref="K23:K28" si="7">SUM(H23:J23)</f>
        <v>338</v>
      </c>
    </row>
    <row r="24" spans="1:11" ht="17.25" customHeight="1" x14ac:dyDescent="0.2">
      <c r="A24" s="155" t="s">
        <v>459</v>
      </c>
      <c r="B24" s="156">
        <v>155</v>
      </c>
      <c r="C24" s="156">
        <v>114</v>
      </c>
      <c r="D24" s="156">
        <v>127</v>
      </c>
      <c r="E24" s="161">
        <f t="shared" si="6"/>
        <v>396</v>
      </c>
      <c r="F24" s="157"/>
      <c r="G24" s="155" t="s">
        <v>446</v>
      </c>
      <c r="H24" s="156">
        <v>98</v>
      </c>
      <c r="I24" s="156">
        <v>103</v>
      </c>
      <c r="J24" s="156">
        <v>126</v>
      </c>
      <c r="K24" s="161">
        <f t="shared" si="7"/>
        <v>327</v>
      </c>
    </row>
    <row r="25" spans="1:11" ht="17.25" customHeight="1" x14ac:dyDescent="0.2">
      <c r="A25" s="155" t="s">
        <v>427</v>
      </c>
      <c r="B25" s="156">
        <v>120</v>
      </c>
      <c r="C25" s="156">
        <v>119</v>
      </c>
      <c r="D25" s="156">
        <v>142</v>
      </c>
      <c r="E25" s="161">
        <f t="shared" si="6"/>
        <v>381</v>
      </c>
      <c r="F25" s="157"/>
      <c r="G25" s="155" t="s">
        <v>609</v>
      </c>
      <c r="H25" s="156">
        <v>126</v>
      </c>
      <c r="I25" s="156">
        <v>115</v>
      </c>
      <c r="J25" s="156">
        <v>127</v>
      </c>
      <c r="K25" s="161">
        <f t="shared" si="7"/>
        <v>368</v>
      </c>
    </row>
    <row r="26" spans="1:11" ht="17.25" customHeight="1" x14ac:dyDescent="0.2">
      <c r="A26" s="155" t="s">
        <v>451</v>
      </c>
      <c r="B26" s="156">
        <v>116</v>
      </c>
      <c r="C26" s="156">
        <v>112</v>
      </c>
      <c r="D26" s="156">
        <v>115</v>
      </c>
      <c r="E26" s="161">
        <f t="shared" si="6"/>
        <v>343</v>
      </c>
      <c r="F26" s="157"/>
      <c r="G26" s="155" t="s">
        <v>468</v>
      </c>
      <c r="H26" s="156">
        <v>88</v>
      </c>
      <c r="I26" s="156">
        <v>120</v>
      </c>
      <c r="J26" s="156">
        <v>118</v>
      </c>
      <c r="K26" s="161">
        <f t="shared" si="7"/>
        <v>326</v>
      </c>
    </row>
    <row r="27" spans="1:11" ht="17.25" customHeight="1" x14ac:dyDescent="0.2">
      <c r="A27" s="155" t="s">
        <v>426</v>
      </c>
      <c r="B27" s="156">
        <v>119</v>
      </c>
      <c r="C27" s="156">
        <v>165</v>
      </c>
      <c r="D27" s="156">
        <v>124</v>
      </c>
      <c r="E27" s="161">
        <f t="shared" si="6"/>
        <v>408</v>
      </c>
      <c r="F27" s="157"/>
      <c r="G27" s="155" t="s">
        <v>447</v>
      </c>
      <c r="H27" s="156">
        <v>115</v>
      </c>
      <c r="I27" s="156">
        <v>106</v>
      </c>
      <c r="J27" s="156">
        <v>114</v>
      </c>
      <c r="K27" s="161">
        <f t="shared" si="7"/>
        <v>335</v>
      </c>
    </row>
    <row r="28" spans="1:11" ht="17.25" customHeight="1" x14ac:dyDescent="0.2">
      <c r="A28" s="159" t="s">
        <v>400</v>
      </c>
      <c r="B28" s="205">
        <f>SUM(B23:B27)</f>
        <v>640</v>
      </c>
      <c r="C28" s="205">
        <f>SUM(C23:C27)</f>
        <v>631</v>
      </c>
      <c r="D28" s="205">
        <f>SUM(D23:D27)</f>
        <v>606</v>
      </c>
      <c r="E28" s="205">
        <f t="shared" si="6"/>
        <v>1877</v>
      </c>
      <c r="F28" s="162"/>
      <c r="G28" s="159" t="s">
        <v>401</v>
      </c>
      <c r="H28" s="161">
        <f>SUM(H23:H27)</f>
        <v>534</v>
      </c>
      <c r="I28" s="161">
        <f>SUM(I23:I27)</f>
        <v>561</v>
      </c>
      <c r="J28" s="161">
        <f>SUM(J23:J27)</f>
        <v>599</v>
      </c>
      <c r="K28" s="161">
        <f t="shared" si="7"/>
        <v>1694</v>
      </c>
    </row>
    <row r="29" spans="1:11" s="298" customFormat="1" ht="17.25" customHeight="1" x14ac:dyDescent="0.4">
      <c r="A29" s="204" t="s">
        <v>230</v>
      </c>
      <c r="B29" s="202"/>
      <c r="C29" s="202"/>
      <c r="D29" s="202"/>
      <c r="E29" s="200"/>
      <c r="F29" s="201"/>
      <c r="G29" s="204" t="s">
        <v>199</v>
      </c>
      <c r="H29" s="202"/>
      <c r="I29" s="202"/>
      <c r="J29" s="202"/>
      <c r="K29" s="200"/>
    </row>
    <row r="30" spans="1:11" ht="17.25" customHeight="1" x14ac:dyDescent="0.2">
      <c r="A30" s="155" t="s">
        <v>448</v>
      </c>
      <c r="B30" s="156">
        <v>105</v>
      </c>
      <c r="C30" s="156">
        <v>128</v>
      </c>
      <c r="D30" s="156">
        <v>129</v>
      </c>
      <c r="E30" s="161">
        <f t="shared" ref="E30:E35" si="8">SUM(B30:D30)</f>
        <v>362</v>
      </c>
      <c r="F30" s="157"/>
      <c r="G30" s="155" t="s">
        <v>440</v>
      </c>
      <c r="H30" s="156">
        <v>127</v>
      </c>
      <c r="I30" s="156">
        <v>105</v>
      </c>
      <c r="J30" s="156">
        <v>126</v>
      </c>
      <c r="K30" s="161">
        <f t="shared" ref="K30:K35" si="9">SUM(H30:J30)</f>
        <v>358</v>
      </c>
    </row>
    <row r="31" spans="1:11" ht="17.25" customHeight="1" x14ac:dyDescent="0.2">
      <c r="A31" s="155" t="s">
        <v>382</v>
      </c>
      <c r="B31" s="156">
        <v>125</v>
      </c>
      <c r="C31" s="156">
        <v>112</v>
      </c>
      <c r="D31" s="156">
        <v>104</v>
      </c>
      <c r="E31" s="161">
        <f t="shared" si="8"/>
        <v>341</v>
      </c>
      <c r="F31" s="157"/>
      <c r="G31" s="155" t="s">
        <v>438</v>
      </c>
      <c r="H31" s="156">
        <v>158</v>
      </c>
      <c r="I31" s="156">
        <v>153</v>
      </c>
      <c r="J31" s="156">
        <v>128</v>
      </c>
      <c r="K31" s="161">
        <f t="shared" si="9"/>
        <v>439</v>
      </c>
    </row>
    <row r="32" spans="1:11" ht="17.25" customHeight="1" x14ac:dyDescent="0.2">
      <c r="A32" s="155" t="s">
        <v>381</v>
      </c>
      <c r="B32" s="156">
        <v>88</v>
      </c>
      <c r="C32" s="156">
        <v>117</v>
      </c>
      <c r="D32" s="156">
        <v>124</v>
      </c>
      <c r="E32" s="161">
        <f t="shared" si="8"/>
        <v>329</v>
      </c>
      <c r="F32" s="157"/>
      <c r="G32" s="155" t="s">
        <v>439</v>
      </c>
      <c r="H32" s="156">
        <v>133</v>
      </c>
      <c r="I32" s="156">
        <v>139</v>
      </c>
      <c r="J32" s="156">
        <v>135</v>
      </c>
      <c r="K32" s="161">
        <f t="shared" si="9"/>
        <v>407</v>
      </c>
    </row>
    <row r="33" spans="1:11" ht="17.25" customHeight="1" x14ac:dyDescent="0.2">
      <c r="A33" s="155" t="s">
        <v>384</v>
      </c>
      <c r="B33" s="156">
        <v>125</v>
      </c>
      <c r="C33" s="156">
        <v>116</v>
      </c>
      <c r="D33" s="156">
        <v>111</v>
      </c>
      <c r="E33" s="161">
        <f t="shared" si="8"/>
        <v>352</v>
      </c>
      <c r="F33" s="157"/>
      <c r="G33" s="155" t="s">
        <v>442</v>
      </c>
      <c r="H33" s="156">
        <v>168</v>
      </c>
      <c r="I33" s="156">
        <v>123</v>
      </c>
      <c r="J33" s="156">
        <v>147</v>
      </c>
      <c r="K33" s="161">
        <f t="shared" si="9"/>
        <v>438</v>
      </c>
    </row>
    <row r="34" spans="1:11" ht="17.25" customHeight="1" x14ac:dyDescent="0.2">
      <c r="A34" s="155" t="s">
        <v>383</v>
      </c>
      <c r="B34" s="156">
        <v>127</v>
      </c>
      <c r="C34" s="156">
        <v>95</v>
      </c>
      <c r="D34" s="156">
        <v>113</v>
      </c>
      <c r="E34" s="161">
        <f t="shared" si="8"/>
        <v>335</v>
      </c>
      <c r="F34" s="157"/>
      <c r="G34" s="155" t="s">
        <v>441</v>
      </c>
      <c r="H34" s="156">
        <v>124</v>
      </c>
      <c r="I34" s="156">
        <v>104</v>
      </c>
      <c r="J34" s="156">
        <v>140</v>
      </c>
      <c r="K34" s="161">
        <f t="shared" si="9"/>
        <v>368</v>
      </c>
    </row>
    <row r="35" spans="1:11" ht="17.25" customHeight="1" x14ac:dyDescent="0.2">
      <c r="A35" s="159" t="s">
        <v>401</v>
      </c>
      <c r="B35" s="161">
        <f>SUM(B30:B34)</f>
        <v>570</v>
      </c>
      <c r="C35" s="161">
        <f>SUM(C30:C34)</f>
        <v>568</v>
      </c>
      <c r="D35" s="161">
        <f>SUM(D30:D34)</f>
        <v>581</v>
      </c>
      <c r="E35" s="161">
        <f t="shared" si="8"/>
        <v>1719</v>
      </c>
      <c r="F35" s="162"/>
      <c r="G35" s="159" t="s">
        <v>400</v>
      </c>
      <c r="H35" s="205">
        <f>SUM(H30:H34)</f>
        <v>710</v>
      </c>
      <c r="I35" s="205">
        <f>SUM(I30:I34)</f>
        <v>624</v>
      </c>
      <c r="J35" s="205">
        <f>SUM(J30:J34)</f>
        <v>676</v>
      </c>
      <c r="K35" s="205">
        <f t="shared" si="9"/>
        <v>2010</v>
      </c>
    </row>
    <row r="36" spans="1:11" s="298" customFormat="1" ht="17.25" customHeight="1" x14ac:dyDescent="0.4">
      <c r="A36" s="204" t="s">
        <v>198</v>
      </c>
      <c r="B36" s="202"/>
      <c r="C36" s="202"/>
      <c r="D36" s="202"/>
      <c r="E36" s="200"/>
      <c r="F36" s="201"/>
      <c r="G36" s="204" t="s">
        <v>207</v>
      </c>
      <c r="H36" s="202"/>
      <c r="I36" s="202"/>
      <c r="J36" s="202"/>
      <c r="K36" s="200"/>
    </row>
    <row r="37" spans="1:11" ht="17.25" customHeight="1" x14ac:dyDescent="0.2">
      <c r="A37" s="155" t="s">
        <v>405</v>
      </c>
      <c r="B37" s="156">
        <v>127</v>
      </c>
      <c r="C37" s="156">
        <v>104</v>
      </c>
      <c r="D37" s="156">
        <v>105</v>
      </c>
      <c r="E37" s="161">
        <f t="shared" ref="E37:E42" si="10">SUM(B37:D37)</f>
        <v>336</v>
      </c>
      <c r="F37" s="157"/>
      <c r="G37" s="155" t="s">
        <v>414</v>
      </c>
      <c r="H37" s="156">
        <v>90</v>
      </c>
      <c r="I37" s="156">
        <v>98</v>
      </c>
      <c r="J37" s="156">
        <v>104</v>
      </c>
      <c r="K37" s="161">
        <f t="shared" ref="K37:K42" si="11">SUM(H37:J37)</f>
        <v>292</v>
      </c>
    </row>
    <row r="38" spans="1:11" ht="17.25" customHeight="1" x14ac:dyDescent="0.2">
      <c r="A38" s="155" t="s">
        <v>402</v>
      </c>
      <c r="B38" s="156">
        <v>134</v>
      </c>
      <c r="C38" s="156">
        <v>114</v>
      </c>
      <c r="D38" s="156">
        <v>115</v>
      </c>
      <c r="E38" s="161">
        <f t="shared" si="10"/>
        <v>363</v>
      </c>
      <c r="F38" s="157"/>
      <c r="G38" s="155" t="s">
        <v>417</v>
      </c>
      <c r="H38" s="156">
        <v>111</v>
      </c>
      <c r="I38" s="156">
        <v>128</v>
      </c>
      <c r="J38" s="156">
        <v>94</v>
      </c>
      <c r="K38" s="161">
        <f t="shared" si="11"/>
        <v>333</v>
      </c>
    </row>
    <row r="39" spans="1:11" ht="17.25" customHeight="1" x14ac:dyDescent="0.2">
      <c r="A39" s="155" t="s">
        <v>406</v>
      </c>
      <c r="B39" s="156">
        <v>87</v>
      </c>
      <c r="C39" s="156">
        <v>107</v>
      </c>
      <c r="D39" s="156">
        <v>109</v>
      </c>
      <c r="E39" s="161">
        <f t="shared" si="10"/>
        <v>303</v>
      </c>
      <c r="F39" s="157"/>
      <c r="G39" s="155" t="s">
        <v>415</v>
      </c>
      <c r="H39" s="156">
        <v>125</v>
      </c>
      <c r="I39" s="156">
        <v>184</v>
      </c>
      <c r="J39" s="156">
        <v>141</v>
      </c>
      <c r="K39" s="161">
        <f t="shared" si="11"/>
        <v>450</v>
      </c>
    </row>
    <row r="40" spans="1:11" ht="17.25" customHeight="1" x14ac:dyDescent="0.2">
      <c r="A40" s="155" t="s">
        <v>566</v>
      </c>
      <c r="B40" s="156">
        <v>120</v>
      </c>
      <c r="C40" s="156">
        <v>116</v>
      </c>
      <c r="D40" s="156">
        <v>116</v>
      </c>
      <c r="E40" s="161">
        <f t="shared" si="10"/>
        <v>352</v>
      </c>
      <c r="F40" s="157"/>
      <c r="G40" s="155" t="s">
        <v>413</v>
      </c>
      <c r="H40" s="156">
        <v>119</v>
      </c>
      <c r="I40" s="156">
        <v>121</v>
      </c>
      <c r="J40" s="156">
        <v>108</v>
      </c>
      <c r="K40" s="161">
        <f t="shared" si="11"/>
        <v>348</v>
      </c>
    </row>
    <row r="41" spans="1:11" ht="17.25" customHeight="1" x14ac:dyDescent="0.2">
      <c r="A41" s="155" t="s">
        <v>404</v>
      </c>
      <c r="B41" s="156">
        <v>97</v>
      </c>
      <c r="C41" s="156">
        <v>128</v>
      </c>
      <c r="D41" s="156">
        <v>97</v>
      </c>
      <c r="E41" s="161">
        <f t="shared" si="10"/>
        <v>322</v>
      </c>
      <c r="F41" s="157"/>
      <c r="G41" s="155" t="s">
        <v>450</v>
      </c>
      <c r="H41" s="156">
        <v>102</v>
      </c>
      <c r="I41" s="156">
        <v>115</v>
      </c>
      <c r="J41" s="156">
        <v>143</v>
      </c>
      <c r="K41" s="161">
        <f t="shared" si="11"/>
        <v>360</v>
      </c>
    </row>
    <row r="42" spans="1:11" ht="17.25" customHeight="1" x14ac:dyDescent="0.2">
      <c r="A42" s="159" t="s">
        <v>379</v>
      </c>
      <c r="B42" s="205">
        <f>SUM(B37:B41)</f>
        <v>565</v>
      </c>
      <c r="C42" s="161">
        <f>SUM(C37:C41)</f>
        <v>569</v>
      </c>
      <c r="D42" s="161">
        <f>SUM(D37:D41)</f>
        <v>542</v>
      </c>
      <c r="E42" s="161">
        <f t="shared" si="10"/>
        <v>1676</v>
      </c>
      <c r="F42" s="162"/>
      <c r="G42" s="159" t="s">
        <v>378</v>
      </c>
      <c r="H42" s="161">
        <f>SUM(H37:H41)</f>
        <v>547</v>
      </c>
      <c r="I42" s="205">
        <f>SUM(I37:I41)</f>
        <v>646</v>
      </c>
      <c r="J42" s="205">
        <f>SUM(J37:J41)</f>
        <v>590</v>
      </c>
      <c r="K42" s="205">
        <f t="shared" si="11"/>
        <v>1783</v>
      </c>
    </row>
    <row r="43" spans="1:11" s="298" customFormat="1" ht="17.25" customHeight="1" x14ac:dyDescent="0.4">
      <c r="A43" s="204" t="s">
        <v>204</v>
      </c>
      <c r="B43" s="202"/>
      <c r="C43" s="202"/>
      <c r="D43" s="202"/>
      <c r="E43" s="200"/>
      <c r="F43" s="201"/>
      <c r="G43" s="204" t="s">
        <v>200</v>
      </c>
      <c r="H43" s="202"/>
      <c r="I43" s="202"/>
      <c r="J43" s="202"/>
      <c r="K43" s="200"/>
    </row>
    <row r="44" spans="1:11" ht="17.25" customHeight="1" x14ac:dyDescent="0.2">
      <c r="A44" s="155" t="s">
        <v>433</v>
      </c>
      <c r="B44" s="156">
        <v>99</v>
      </c>
      <c r="C44" s="156">
        <v>114</v>
      </c>
      <c r="D44" s="156">
        <v>135</v>
      </c>
      <c r="E44" s="161">
        <f t="shared" ref="E44:E49" si="12">SUM(B44:D44)</f>
        <v>348</v>
      </c>
      <c r="F44" s="157"/>
      <c r="G44" s="155" t="s">
        <v>407</v>
      </c>
      <c r="H44" s="156">
        <v>142</v>
      </c>
      <c r="I44" s="156">
        <v>115</v>
      </c>
      <c r="J44" s="156">
        <v>104</v>
      </c>
      <c r="K44" s="161">
        <f>SUM(H44:J44)</f>
        <v>361</v>
      </c>
    </row>
    <row r="45" spans="1:11" ht="17.25" customHeight="1" x14ac:dyDescent="0.2">
      <c r="A45" s="155" t="s">
        <v>434</v>
      </c>
      <c r="B45" s="156">
        <v>109</v>
      </c>
      <c r="C45" s="156">
        <v>120</v>
      </c>
      <c r="D45" s="156">
        <v>116</v>
      </c>
      <c r="E45" s="161">
        <f t="shared" si="12"/>
        <v>345</v>
      </c>
      <c r="F45" s="157"/>
      <c r="G45" s="155" t="s">
        <v>408</v>
      </c>
      <c r="H45" s="156">
        <v>109</v>
      </c>
      <c r="I45" s="156">
        <v>112</v>
      </c>
      <c r="J45" s="156">
        <v>91</v>
      </c>
      <c r="K45" s="161">
        <f>SUM(H45:J45)</f>
        <v>312</v>
      </c>
    </row>
    <row r="46" spans="1:11" ht="17.25" customHeight="1" x14ac:dyDescent="0.2">
      <c r="A46" s="155" t="s">
        <v>435</v>
      </c>
      <c r="B46" s="156">
        <v>113</v>
      </c>
      <c r="C46" s="156">
        <v>129</v>
      </c>
      <c r="D46" s="156">
        <v>114</v>
      </c>
      <c r="E46" s="161">
        <f t="shared" si="12"/>
        <v>356</v>
      </c>
      <c r="F46" s="157"/>
      <c r="G46" s="155" t="s">
        <v>409</v>
      </c>
      <c r="H46" s="156">
        <v>140</v>
      </c>
      <c r="I46" s="156">
        <v>144</v>
      </c>
      <c r="J46" s="156">
        <v>121</v>
      </c>
      <c r="K46" s="161">
        <f>SUM(H46:J46)</f>
        <v>405</v>
      </c>
    </row>
    <row r="47" spans="1:11" ht="17.25" customHeight="1" x14ac:dyDescent="0.2">
      <c r="A47" s="155" t="s">
        <v>436</v>
      </c>
      <c r="B47" s="156">
        <v>123</v>
      </c>
      <c r="C47" s="156">
        <v>117</v>
      </c>
      <c r="D47" s="156">
        <v>118</v>
      </c>
      <c r="E47" s="161">
        <f t="shared" si="12"/>
        <v>358</v>
      </c>
      <c r="F47" s="157"/>
      <c r="G47" s="155" t="s">
        <v>410</v>
      </c>
      <c r="H47" s="156">
        <v>120</v>
      </c>
      <c r="I47" s="156">
        <v>128</v>
      </c>
      <c r="J47" s="156">
        <v>127</v>
      </c>
      <c r="K47" s="161">
        <f>SUM(H47:J47)</f>
        <v>375</v>
      </c>
    </row>
    <row r="48" spans="1:11" ht="17.25" customHeight="1" x14ac:dyDescent="0.2">
      <c r="A48" s="155" t="s">
        <v>437</v>
      </c>
      <c r="B48" s="156">
        <v>135</v>
      </c>
      <c r="C48" s="156">
        <v>109</v>
      </c>
      <c r="D48" s="156">
        <v>96</v>
      </c>
      <c r="E48" s="161">
        <f t="shared" si="12"/>
        <v>340</v>
      </c>
      <c r="F48" s="157"/>
      <c r="G48" s="155" t="s">
        <v>411</v>
      </c>
      <c r="H48" s="156">
        <v>143</v>
      </c>
      <c r="I48" s="156">
        <v>106</v>
      </c>
      <c r="J48" s="156">
        <v>104</v>
      </c>
      <c r="K48" s="161">
        <f>SUM(H48:J48)</f>
        <v>353</v>
      </c>
    </row>
    <row r="49" spans="1:11" ht="17.25" customHeight="1" x14ac:dyDescent="0.2">
      <c r="A49" s="159" t="s">
        <v>379</v>
      </c>
      <c r="B49" s="161">
        <f>SUM(B44:B48)</f>
        <v>579</v>
      </c>
      <c r="C49" s="161">
        <f>SUM(C44:C48)</f>
        <v>589</v>
      </c>
      <c r="D49" s="205">
        <f>SUM(D44:D48)</f>
        <v>579</v>
      </c>
      <c r="E49" s="161">
        <f t="shared" si="12"/>
        <v>1747</v>
      </c>
      <c r="F49" s="162"/>
      <c r="G49" s="159" t="s">
        <v>378</v>
      </c>
      <c r="H49" s="205">
        <f>SUM(H44:H48)</f>
        <v>654</v>
      </c>
      <c r="I49" s="205">
        <f>SUM(I44:I48)</f>
        <v>605</v>
      </c>
      <c r="J49" s="161">
        <f>SUM(J44:J48)</f>
        <v>547</v>
      </c>
      <c r="K49" s="205">
        <f>SUM(K44:K48)</f>
        <v>1806</v>
      </c>
    </row>
    <row r="50" spans="1:11" ht="19.5" x14ac:dyDescent="0.35">
      <c r="A50" s="446" t="s">
        <v>25</v>
      </c>
      <c r="B50" s="447"/>
      <c r="C50" s="447"/>
      <c r="D50" s="447"/>
      <c r="E50" s="448"/>
      <c r="F50" s="154"/>
      <c r="G50" s="446" t="s">
        <v>26</v>
      </c>
      <c r="H50" s="447"/>
      <c r="I50" s="447"/>
      <c r="J50" s="447"/>
      <c r="K50" s="448"/>
    </row>
    <row r="51" spans="1:11" ht="19.5" x14ac:dyDescent="0.35">
      <c r="A51" s="449">
        <v>41285</v>
      </c>
      <c r="B51" s="450"/>
      <c r="C51" s="450"/>
      <c r="D51" s="450"/>
      <c r="E51" s="451"/>
      <c r="F51" s="154"/>
      <c r="G51" s="449">
        <f>A51+7</f>
        <v>41292</v>
      </c>
      <c r="H51" s="450"/>
      <c r="I51" s="450"/>
      <c r="J51" s="450"/>
      <c r="K51" s="451"/>
    </row>
    <row r="52" spans="1:11" ht="19.5" x14ac:dyDescent="0.3">
      <c r="A52" s="443" t="s">
        <v>632</v>
      </c>
      <c r="B52" s="444"/>
      <c r="C52" s="444"/>
      <c r="D52" s="444"/>
      <c r="E52" s="445"/>
      <c r="G52" s="443" t="s">
        <v>642</v>
      </c>
      <c r="H52" s="444"/>
      <c r="I52" s="444"/>
      <c r="J52" s="444"/>
      <c r="K52" s="445"/>
    </row>
    <row r="53" spans="1:11" ht="19.5" x14ac:dyDescent="0.3">
      <c r="A53" s="443" t="s">
        <v>633</v>
      </c>
      <c r="B53" s="444"/>
      <c r="C53" s="444"/>
      <c r="D53" s="444"/>
      <c r="E53" s="445"/>
      <c r="G53" s="443" t="s">
        <v>643</v>
      </c>
      <c r="H53" s="444"/>
      <c r="I53" s="444"/>
      <c r="J53" s="444"/>
      <c r="K53" s="445"/>
    </row>
    <row r="54" spans="1:11" ht="19.5" x14ac:dyDescent="0.3">
      <c r="A54" s="443" t="s">
        <v>634</v>
      </c>
      <c r="B54" s="444"/>
      <c r="C54" s="444"/>
      <c r="D54" s="444"/>
      <c r="E54" s="445"/>
      <c r="G54" s="443" t="s">
        <v>644</v>
      </c>
      <c r="H54" s="444"/>
      <c r="I54" s="444"/>
      <c r="J54" s="444"/>
      <c r="K54" s="445"/>
    </row>
    <row r="55" spans="1:11" ht="19.5" x14ac:dyDescent="0.3">
      <c r="A55" s="443" t="s">
        <v>635</v>
      </c>
      <c r="B55" s="444"/>
      <c r="C55" s="444"/>
      <c r="D55" s="444"/>
      <c r="E55" s="445"/>
      <c r="G55" s="443" t="s">
        <v>645</v>
      </c>
      <c r="H55" s="444"/>
      <c r="I55" s="444"/>
      <c r="J55" s="444"/>
      <c r="K55" s="445"/>
    </row>
    <row r="56" spans="1:11" ht="19.5" x14ac:dyDescent="0.3">
      <c r="A56" s="443" t="s">
        <v>636</v>
      </c>
      <c r="B56" s="444"/>
      <c r="C56" s="444"/>
      <c r="D56" s="444"/>
      <c r="E56" s="445"/>
      <c r="G56" s="443" t="s">
        <v>646</v>
      </c>
      <c r="H56" s="444"/>
      <c r="I56" s="444"/>
      <c r="J56" s="444"/>
      <c r="K56" s="445"/>
    </row>
    <row r="57" spans="1:11" ht="19.5" x14ac:dyDescent="0.3">
      <c r="A57" s="443" t="s">
        <v>637</v>
      </c>
      <c r="B57" s="444"/>
      <c r="C57" s="444"/>
      <c r="D57" s="444"/>
      <c r="E57" s="445"/>
      <c r="G57" s="443" t="s">
        <v>647</v>
      </c>
      <c r="H57" s="444"/>
      <c r="I57" s="444"/>
      <c r="J57" s="444"/>
      <c r="K57" s="445"/>
    </row>
    <row r="58" spans="1:11" ht="19.5" x14ac:dyDescent="0.3">
      <c r="A58" s="440" t="s">
        <v>638</v>
      </c>
      <c r="B58" s="441"/>
      <c r="C58" s="441"/>
      <c r="D58" s="441"/>
      <c r="E58" s="442"/>
      <c r="G58" s="440" t="s">
        <v>648</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298" customFormat="1" ht="17.25" customHeight="1" x14ac:dyDescent="0.4">
      <c r="A1" s="198" t="s">
        <v>206</v>
      </c>
      <c r="B1" s="199"/>
      <c r="C1" s="199"/>
      <c r="D1" s="199"/>
      <c r="E1" s="200"/>
      <c r="F1" s="201"/>
      <c r="G1" s="198" t="s">
        <v>209</v>
      </c>
      <c r="H1" s="202"/>
      <c r="I1" s="202"/>
      <c r="J1" s="202"/>
      <c r="K1" s="200"/>
    </row>
    <row r="2" spans="1:11" ht="17.25" customHeight="1" x14ac:dyDescent="0.2">
      <c r="A2" s="155" t="s">
        <v>428</v>
      </c>
      <c r="B2" s="156">
        <v>113</v>
      </c>
      <c r="C2" s="156">
        <v>107</v>
      </c>
      <c r="D2" s="156">
        <v>133</v>
      </c>
      <c r="E2" s="164">
        <f t="shared" ref="E2:E7" si="0">SUM(B2:D2)</f>
        <v>353</v>
      </c>
      <c r="F2" s="157"/>
      <c r="G2" s="155" t="s">
        <v>385</v>
      </c>
      <c r="H2" s="156">
        <v>114</v>
      </c>
      <c r="I2" s="156">
        <v>128</v>
      </c>
      <c r="J2" s="156">
        <v>107</v>
      </c>
      <c r="K2" s="161">
        <f t="shared" ref="K2:K7" si="1">SUM(H2:J2)</f>
        <v>349</v>
      </c>
    </row>
    <row r="3" spans="1:11" ht="17.25" customHeight="1" x14ac:dyDescent="0.2">
      <c r="A3" s="155" t="s">
        <v>431</v>
      </c>
      <c r="B3" s="156">
        <v>143</v>
      </c>
      <c r="C3" s="156">
        <v>142</v>
      </c>
      <c r="D3" s="156">
        <v>126</v>
      </c>
      <c r="E3" s="164">
        <f t="shared" si="0"/>
        <v>411</v>
      </c>
      <c r="F3" s="157"/>
      <c r="G3" s="155" t="s">
        <v>386</v>
      </c>
      <c r="H3" s="156">
        <v>110</v>
      </c>
      <c r="I3" s="156">
        <v>108</v>
      </c>
      <c r="J3" s="156">
        <v>134</v>
      </c>
      <c r="K3" s="161">
        <f t="shared" si="1"/>
        <v>352</v>
      </c>
    </row>
    <row r="4" spans="1:11" ht="17.25" customHeight="1" x14ac:dyDescent="0.2">
      <c r="A4" s="155" t="s">
        <v>430</v>
      </c>
      <c r="B4" s="156">
        <v>109</v>
      </c>
      <c r="C4" s="156">
        <v>151</v>
      </c>
      <c r="D4" s="156">
        <v>175</v>
      </c>
      <c r="E4" s="164">
        <f t="shared" si="0"/>
        <v>435</v>
      </c>
      <c r="F4" s="157"/>
      <c r="G4" s="155" t="s">
        <v>387</v>
      </c>
      <c r="H4" s="156">
        <v>133</v>
      </c>
      <c r="I4" s="156">
        <v>133</v>
      </c>
      <c r="J4" s="156">
        <v>123</v>
      </c>
      <c r="K4" s="161">
        <f t="shared" si="1"/>
        <v>389</v>
      </c>
    </row>
    <row r="5" spans="1:11" ht="17.25" customHeight="1" x14ac:dyDescent="0.2">
      <c r="A5" s="155" t="s">
        <v>453</v>
      </c>
      <c r="B5" s="156">
        <v>102</v>
      </c>
      <c r="C5" s="156">
        <v>97</v>
      </c>
      <c r="D5" s="156">
        <v>107</v>
      </c>
      <c r="E5" s="164">
        <f t="shared" si="0"/>
        <v>306</v>
      </c>
      <c r="F5" s="157"/>
      <c r="G5" s="155" t="s">
        <v>389</v>
      </c>
      <c r="H5" s="156">
        <v>163</v>
      </c>
      <c r="I5" s="156">
        <v>113</v>
      </c>
      <c r="J5" s="156">
        <v>117</v>
      </c>
      <c r="K5" s="161">
        <f t="shared" si="1"/>
        <v>393</v>
      </c>
    </row>
    <row r="6" spans="1:11" ht="17.25" customHeight="1" x14ac:dyDescent="0.2">
      <c r="A6" s="155" t="s">
        <v>432</v>
      </c>
      <c r="B6" s="156">
        <v>137</v>
      </c>
      <c r="C6" s="156">
        <v>127</v>
      </c>
      <c r="D6" s="156">
        <v>134</v>
      </c>
      <c r="E6" s="164">
        <f t="shared" si="0"/>
        <v>398</v>
      </c>
      <c r="F6" s="157"/>
      <c r="G6" s="155" t="s">
        <v>388</v>
      </c>
      <c r="H6" s="156">
        <v>114</v>
      </c>
      <c r="I6" s="156">
        <v>135</v>
      </c>
      <c r="J6" s="156">
        <v>126</v>
      </c>
      <c r="K6" s="161">
        <f t="shared" si="1"/>
        <v>375</v>
      </c>
    </row>
    <row r="7" spans="1:11" ht="17.25" customHeight="1" x14ac:dyDescent="0.2">
      <c r="A7" s="159" t="s">
        <v>378</v>
      </c>
      <c r="B7" s="160">
        <f>SUM(B2:B6)</f>
        <v>604</v>
      </c>
      <c r="C7" s="206">
        <f>SUM(C2:C6)</f>
        <v>624</v>
      </c>
      <c r="D7" s="206">
        <f>SUM(D2:D6)</f>
        <v>675</v>
      </c>
      <c r="E7" s="205">
        <f t="shared" si="0"/>
        <v>1903</v>
      </c>
      <c r="F7" s="162"/>
      <c r="G7" s="159" t="s">
        <v>379</v>
      </c>
      <c r="H7" s="205">
        <f>SUM(H2:H6)</f>
        <v>634</v>
      </c>
      <c r="I7" s="161">
        <f>SUM(I2:I6)</f>
        <v>617</v>
      </c>
      <c r="J7" s="161">
        <f>SUM(J2:J6)</f>
        <v>607</v>
      </c>
      <c r="K7" s="161">
        <f t="shared" si="1"/>
        <v>1858</v>
      </c>
    </row>
    <row r="8" spans="1:11" s="298" customFormat="1" ht="17.25" customHeight="1" x14ac:dyDescent="0.4">
      <c r="A8" s="198" t="s">
        <v>201</v>
      </c>
      <c r="B8" s="199"/>
      <c r="C8" s="199"/>
      <c r="D8" s="199"/>
      <c r="E8" s="200"/>
      <c r="F8" s="201"/>
      <c r="G8" s="198" t="s">
        <v>230</v>
      </c>
      <c r="H8" s="202"/>
      <c r="I8" s="202"/>
      <c r="J8" s="202"/>
      <c r="K8" s="200"/>
    </row>
    <row r="9" spans="1:11" ht="17.25" customHeight="1" x14ac:dyDescent="0.2">
      <c r="A9" s="155" t="s">
        <v>395</v>
      </c>
      <c r="B9" s="156">
        <v>97</v>
      </c>
      <c r="C9" s="156">
        <v>112</v>
      </c>
      <c r="D9" s="156">
        <v>141</v>
      </c>
      <c r="E9" s="164">
        <f t="shared" ref="E9:E14" si="2">SUM(B9:D9)</f>
        <v>350</v>
      </c>
      <c r="F9" s="157"/>
      <c r="G9" s="155" t="s">
        <v>448</v>
      </c>
      <c r="H9" s="156">
        <v>102</v>
      </c>
      <c r="I9" s="156">
        <v>126</v>
      </c>
      <c r="J9" s="156">
        <v>98</v>
      </c>
      <c r="K9" s="161">
        <f t="shared" ref="K9:K14" si="3">SUM(H9:J9)</f>
        <v>326</v>
      </c>
    </row>
    <row r="10" spans="1:11" ht="17.25" customHeight="1" x14ac:dyDescent="0.2">
      <c r="A10" s="155" t="s">
        <v>396</v>
      </c>
      <c r="B10" s="156">
        <v>120</v>
      </c>
      <c r="C10" s="156">
        <v>104</v>
      </c>
      <c r="D10" s="156">
        <v>126</v>
      </c>
      <c r="E10" s="164">
        <f t="shared" si="2"/>
        <v>350</v>
      </c>
      <c r="F10" s="157"/>
      <c r="G10" s="155" t="s">
        <v>384</v>
      </c>
      <c r="H10" s="156">
        <v>144</v>
      </c>
      <c r="I10" s="156">
        <v>115</v>
      </c>
      <c r="J10" s="156">
        <v>133</v>
      </c>
      <c r="K10" s="161">
        <f t="shared" si="3"/>
        <v>392</v>
      </c>
    </row>
    <row r="11" spans="1:11" ht="17.25" customHeight="1" x14ac:dyDescent="0.2">
      <c r="A11" s="155" t="s">
        <v>449</v>
      </c>
      <c r="B11" s="156">
        <v>110</v>
      </c>
      <c r="C11" s="156">
        <v>101</v>
      </c>
      <c r="D11" s="156">
        <v>147</v>
      </c>
      <c r="E11" s="164">
        <f t="shared" si="2"/>
        <v>358</v>
      </c>
      <c r="F11" s="157"/>
      <c r="G11" s="155" t="s">
        <v>381</v>
      </c>
      <c r="H11" s="156">
        <v>126</v>
      </c>
      <c r="I11" s="156">
        <v>99</v>
      </c>
      <c r="J11" s="156">
        <v>111</v>
      </c>
      <c r="K11" s="161">
        <f t="shared" si="3"/>
        <v>336</v>
      </c>
    </row>
    <row r="12" spans="1:11" ht="17.25" customHeight="1" x14ac:dyDescent="0.2">
      <c r="A12" s="155" t="s">
        <v>398</v>
      </c>
      <c r="B12" s="156">
        <v>118</v>
      </c>
      <c r="C12" s="156">
        <v>133</v>
      </c>
      <c r="D12" s="156">
        <v>120</v>
      </c>
      <c r="E12" s="164">
        <f t="shared" si="2"/>
        <v>371</v>
      </c>
      <c r="F12" s="157"/>
      <c r="G12" s="155" t="s">
        <v>382</v>
      </c>
      <c r="H12" s="156">
        <v>156</v>
      </c>
      <c r="I12" s="156">
        <v>127</v>
      </c>
      <c r="J12" s="156">
        <v>106</v>
      </c>
      <c r="K12" s="161">
        <f t="shared" si="3"/>
        <v>389</v>
      </c>
    </row>
    <row r="13" spans="1:11" ht="17.25" customHeight="1" x14ac:dyDescent="0.2">
      <c r="A13" s="155" t="s">
        <v>399</v>
      </c>
      <c r="B13" s="156">
        <v>141</v>
      </c>
      <c r="C13" s="156">
        <v>112</v>
      </c>
      <c r="D13" s="156">
        <v>135</v>
      </c>
      <c r="E13" s="164">
        <f t="shared" si="2"/>
        <v>388</v>
      </c>
      <c r="F13" s="157"/>
      <c r="G13" s="155" t="s">
        <v>383</v>
      </c>
      <c r="H13" s="156">
        <v>111</v>
      </c>
      <c r="I13" s="156">
        <v>144</v>
      </c>
      <c r="J13" s="156">
        <v>119</v>
      </c>
      <c r="K13" s="161">
        <f t="shared" si="3"/>
        <v>374</v>
      </c>
    </row>
    <row r="14" spans="1:11" ht="17.25" customHeight="1" x14ac:dyDescent="0.2">
      <c r="A14" s="159" t="s">
        <v>480</v>
      </c>
      <c r="B14" s="160">
        <f>SUM(B9:B13)</f>
        <v>586</v>
      </c>
      <c r="C14" s="160">
        <f>SUM(C9:C13)</f>
        <v>562</v>
      </c>
      <c r="D14" s="206">
        <f>SUM(D9:D13)</f>
        <v>669</v>
      </c>
      <c r="E14" s="274">
        <f t="shared" si="2"/>
        <v>1817</v>
      </c>
      <c r="F14" s="162"/>
      <c r="G14" s="159" t="s">
        <v>479</v>
      </c>
      <c r="H14" s="205">
        <f>SUM(H9:H13)</f>
        <v>639</v>
      </c>
      <c r="I14" s="205">
        <f>SUM(I9:I13)</f>
        <v>611</v>
      </c>
      <c r="J14" s="161">
        <f>SUM(J9:J13)</f>
        <v>567</v>
      </c>
      <c r="K14" s="274">
        <f t="shared" si="3"/>
        <v>1817</v>
      </c>
    </row>
    <row r="15" spans="1:11" s="298" customFormat="1" ht="17.25" customHeight="1" x14ac:dyDescent="0.4">
      <c r="A15" s="198" t="s">
        <v>207</v>
      </c>
      <c r="B15" s="199"/>
      <c r="C15" s="199"/>
      <c r="D15" s="199"/>
      <c r="E15" s="200"/>
      <c r="F15" s="201"/>
      <c r="G15" s="198" t="s">
        <v>203</v>
      </c>
      <c r="H15" s="202"/>
      <c r="I15" s="202"/>
      <c r="J15" s="202"/>
      <c r="K15" s="200"/>
    </row>
    <row r="16" spans="1:11" ht="17.25" customHeight="1" x14ac:dyDescent="0.2">
      <c r="A16" s="155" t="s">
        <v>414</v>
      </c>
      <c r="B16" s="156">
        <v>90</v>
      </c>
      <c r="C16" s="156">
        <v>105</v>
      </c>
      <c r="D16" s="156">
        <v>105</v>
      </c>
      <c r="E16" s="164">
        <f t="shared" ref="E16:E21" si="4">SUM(B16:D16)</f>
        <v>300</v>
      </c>
      <c r="F16" s="157"/>
      <c r="G16" s="155" t="s">
        <v>420</v>
      </c>
      <c r="H16" s="156">
        <v>149</v>
      </c>
      <c r="I16" s="156">
        <v>125</v>
      </c>
      <c r="J16" s="156">
        <v>135</v>
      </c>
      <c r="K16" s="161">
        <f t="shared" ref="K16:K21" si="5">SUM(H16:J16)</f>
        <v>409</v>
      </c>
    </row>
    <row r="17" spans="1:11" ht="17.25" customHeight="1" x14ac:dyDescent="0.2">
      <c r="A17" s="155" t="s">
        <v>417</v>
      </c>
      <c r="B17" s="156">
        <v>100</v>
      </c>
      <c r="C17" s="156">
        <v>121</v>
      </c>
      <c r="D17" s="156">
        <v>117</v>
      </c>
      <c r="E17" s="164">
        <f t="shared" si="4"/>
        <v>338</v>
      </c>
      <c r="F17" s="157"/>
      <c r="G17" s="155" t="s">
        <v>419</v>
      </c>
      <c r="H17" s="156">
        <v>125</v>
      </c>
      <c r="I17" s="156">
        <v>107</v>
      </c>
      <c r="J17" s="156">
        <v>133</v>
      </c>
      <c r="K17" s="161">
        <f t="shared" si="5"/>
        <v>365</v>
      </c>
    </row>
    <row r="18" spans="1:11" ht="17.25" customHeight="1" x14ac:dyDescent="0.2">
      <c r="A18" s="155" t="s">
        <v>415</v>
      </c>
      <c r="B18" s="156">
        <v>100</v>
      </c>
      <c r="C18" s="156">
        <v>126</v>
      </c>
      <c r="D18" s="156">
        <v>117</v>
      </c>
      <c r="E18" s="164">
        <f t="shared" si="4"/>
        <v>343</v>
      </c>
      <c r="F18" s="157"/>
      <c r="G18" s="155" t="s">
        <v>418</v>
      </c>
      <c r="H18" s="156">
        <v>155</v>
      </c>
      <c r="I18" s="156">
        <v>125</v>
      </c>
      <c r="J18" s="156">
        <v>99</v>
      </c>
      <c r="K18" s="161">
        <f t="shared" si="5"/>
        <v>379</v>
      </c>
    </row>
    <row r="19" spans="1:11" ht="17.25" customHeight="1" x14ac:dyDescent="0.2">
      <c r="A19" s="155" t="s">
        <v>413</v>
      </c>
      <c r="B19" s="156">
        <v>118</v>
      </c>
      <c r="C19" s="156">
        <v>177</v>
      </c>
      <c r="D19" s="156">
        <v>133</v>
      </c>
      <c r="E19" s="164">
        <f t="shared" si="4"/>
        <v>428</v>
      </c>
      <c r="F19" s="157"/>
      <c r="G19" s="155" t="s">
        <v>421</v>
      </c>
      <c r="H19" s="156">
        <v>123</v>
      </c>
      <c r="I19" s="156">
        <v>97</v>
      </c>
      <c r="J19" s="156">
        <v>116</v>
      </c>
      <c r="K19" s="161">
        <f t="shared" si="5"/>
        <v>336</v>
      </c>
    </row>
    <row r="20" spans="1:11" ht="17.25" customHeight="1" x14ac:dyDescent="0.2">
      <c r="A20" s="155" t="s">
        <v>450</v>
      </c>
      <c r="B20" s="156">
        <v>92</v>
      </c>
      <c r="C20" s="156">
        <v>98</v>
      </c>
      <c r="D20" s="156">
        <v>119</v>
      </c>
      <c r="E20" s="164">
        <f t="shared" si="4"/>
        <v>309</v>
      </c>
      <c r="F20" s="157"/>
      <c r="G20" s="155" t="s">
        <v>422</v>
      </c>
      <c r="H20" s="156">
        <v>119</v>
      </c>
      <c r="I20" s="156">
        <v>106</v>
      </c>
      <c r="J20" s="156">
        <v>123</v>
      </c>
      <c r="K20" s="161">
        <f t="shared" si="5"/>
        <v>348</v>
      </c>
    </row>
    <row r="21" spans="1:11" ht="17.25" customHeight="1" x14ac:dyDescent="0.2">
      <c r="A21" s="159" t="s">
        <v>379</v>
      </c>
      <c r="B21" s="160">
        <f>SUM(B16:B20)</f>
        <v>500</v>
      </c>
      <c r="C21" s="206">
        <f>SUM(C16:C20)</f>
        <v>627</v>
      </c>
      <c r="D21" s="160">
        <f>SUM(D16:D20)</f>
        <v>591</v>
      </c>
      <c r="E21" s="161">
        <f t="shared" si="4"/>
        <v>1718</v>
      </c>
      <c r="F21" s="162"/>
      <c r="G21" s="159" t="s">
        <v>378</v>
      </c>
      <c r="H21" s="205">
        <f>SUM(H16:H20)</f>
        <v>671</v>
      </c>
      <c r="I21" s="161">
        <f>SUM(I16:I20)</f>
        <v>560</v>
      </c>
      <c r="J21" s="205">
        <f>SUM(J16:J20)</f>
        <v>606</v>
      </c>
      <c r="K21" s="205">
        <f t="shared" si="5"/>
        <v>1837</v>
      </c>
    </row>
    <row r="22" spans="1:11" s="298" customFormat="1" ht="17.25" customHeight="1" x14ac:dyDescent="0.4">
      <c r="A22" s="204" t="s">
        <v>200</v>
      </c>
      <c r="B22" s="202"/>
      <c r="C22" s="202"/>
      <c r="D22" s="202"/>
      <c r="E22" s="200"/>
      <c r="F22" s="201"/>
      <c r="G22" s="204" t="s">
        <v>205</v>
      </c>
      <c r="H22" s="202"/>
      <c r="I22" s="202"/>
      <c r="J22" s="202"/>
      <c r="K22" s="200"/>
    </row>
    <row r="23" spans="1:11" ht="17.25" customHeight="1" x14ac:dyDescent="0.2">
      <c r="A23" s="155" t="s">
        <v>407</v>
      </c>
      <c r="B23" s="156">
        <v>96</v>
      </c>
      <c r="C23" s="156">
        <v>99</v>
      </c>
      <c r="D23" s="156">
        <v>104</v>
      </c>
      <c r="E23" s="161">
        <f t="shared" ref="E23:E28" si="6">SUM(B23:D23)</f>
        <v>299</v>
      </c>
      <c r="F23" s="157"/>
      <c r="G23" s="155" t="s">
        <v>664</v>
      </c>
      <c r="H23" s="156">
        <v>123</v>
      </c>
      <c r="I23" s="156">
        <v>94</v>
      </c>
      <c r="J23" s="156">
        <v>114</v>
      </c>
      <c r="K23" s="161">
        <f t="shared" ref="K23:K28" si="7">SUM(H23:J23)</f>
        <v>331</v>
      </c>
    </row>
    <row r="24" spans="1:11" ht="17.25" customHeight="1" x14ac:dyDescent="0.2">
      <c r="A24" s="155" t="s">
        <v>408</v>
      </c>
      <c r="B24" s="156">
        <v>100</v>
      </c>
      <c r="C24" s="156">
        <v>129</v>
      </c>
      <c r="D24" s="156">
        <v>115</v>
      </c>
      <c r="E24" s="161">
        <f t="shared" si="6"/>
        <v>344</v>
      </c>
      <c r="F24" s="157"/>
      <c r="G24" s="155" t="s">
        <v>427</v>
      </c>
      <c r="H24" s="156">
        <v>111</v>
      </c>
      <c r="I24" s="156">
        <v>130</v>
      </c>
      <c r="J24" s="156">
        <v>107</v>
      </c>
      <c r="K24" s="161">
        <f t="shared" si="7"/>
        <v>348</v>
      </c>
    </row>
    <row r="25" spans="1:11" ht="17.25" customHeight="1" x14ac:dyDescent="0.2">
      <c r="A25" s="155" t="s">
        <v>409</v>
      </c>
      <c r="B25" s="156">
        <v>118</v>
      </c>
      <c r="C25" s="156">
        <v>120</v>
      </c>
      <c r="D25" s="156">
        <v>149</v>
      </c>
      <c r="E25" s="161">
        <f t="shared" si="6"/>
        <v>387</v>
      </c>
      <c r="F25" s="157"/>
      <c r="G25" s="155" t="s">
        <v>426</v>
      </c>
      <c r="H25" s="156">
        <v>109</v>
      </c>
      <c r="I25" s="156">
        <v>138</v>
      </c>
      <c r="J25" s="156">
        <v>90</v>
      </c>
      <c r="K25" s="161">
        <f t="shared" si="7"/>
        <v>337</v>
      </c>
    </row>
    <row r="26" spans="1:11" ht="17.25" customHeight="1" x14ac:dyDescent="0.2">
      <c r="A26" s="155" t="s">
        <v>410</v>
      </c>
      <c r="B26" s="156">
        <v>115</v>
      </c>
      <c r="C26" s="156">
        <v>128</v>
      </c>
      <c r="D26" s="156">
        <v>133</v>
      </c>
      <c r="E26" s="161">
        <f t="shared" si="6"/>
        <v>376</v>
      </c>
      <c r="F26" s="157"/>
      <c r="G26" s="155" t="s">
        <v>451</v>
      </c>
      <c r="H26" s="156">
        <v>101</v>
      </c>
      <c r="I26" s="156">
        <v>137</v>
      </c>
      <c r="J26" s="156">
        <v>146</v>
      </c>
      <c r="K26" s="161">
        <f t="shared" si="7"/>
        <v>384</v>
      </c>
    </row>
    <row r="27" spans="1:11" ht="17.25" customHeight="1" x14ac:dyDescent="0.2">
      <c r="A27" s="155" t="s">
        <v>411</v>
      </c>
      <c r="B27" s="156">
        <v>101</v>
      </c>
      <c r="C27" s="156">
        <v>99</v>
      </c>
      <c r="D27" s="156">
        <v>151</v>
      </c>
      <c r="E27" s="161">
        <f t="shared" si="6"/>
        <v>351</v>
      </c>
      <c r="F27" s="157"/>
      <c r="G27" s="155" t="s">
        <v>459</v>
      </c>
      <c r="H27" s="156">
        <v>113</v>
      </c>
      <c r="I27" s="156">
        <v>115</v>
      </c>
      <c r="J27" s="156">
        <v>110</v>
      </c>
      <c r="K27" s="161">
        <f t="shared" si="7"/>
        <v>338</v>
      </c>
    </row>
    <row r="28" spans="1:11" ht="17.25" customHeight="1" x14ac:dyDescent="0.2">
      <c r="A28" s="159" t="s">
        <v>412</v>
      </c>
      <c r="B28" s="161">
        <f>SUM(B23:B27)</f>
        <v>530</v>
      </c>
      <c r="C28" s="161">
        <f>SUM(C23:C27)</f>
        <v>575</v>
      </c>
      <c r="D28" s="205">
        <f>SUM(D23:D27)</f>
        <v>652</v>
      </c>
      <c r="E28" s="205">
        <f t="shared" si="6"/>
        <v>1757</v>
      </c>
      <c r="F28" s="162"/>
      <c r="G28" s="159" t="s">
        <v>412</v>
      </c>
      <c r="H28" s="205">
        <f>SUM(H23:H27)</f>
        <v>557</v>
      </c>
      <c r="I28" s="205">
        <f>SUM(I23:I27)</f>
        <v>614</v>
      </c>
      <c r="J28" s="161">
        <f>SUM(J23:J27)</f>
        <v>567</v>
      </c>
      <c r="K28" s="161">
        <f t="shared" si="7"/>
        <v>1738</v>
      </c>
    </row>
    <row r="29" spans="1:11" s="298" customFormat="1" ht="17.25" customHeight="1" x14ac:dyDescent="0.4">
      <c r="A29" s="204" t="s">
        <v>199</v>
      </c>
      <c r="B29" s="202"/>
      <c r="C29" s="202"/>
      <c r="D29" s="202"/>
      <c r="E29" s="200"/>
      <c r="F29" s="201"/>
      <c r="G29" s="204" t="s">
        <v>198</v>
      </c>
      <c r="H29" s="202"/>
      <c r="I29" s="202"/>
      <c r="J29" s="202"/>
      <c r="K29" s="200"/>
    </row>
    <row r="30" spans="1:11" ht="17.25" customHeight="1" x14ac:dyDescent="0.2">
      <c r="A30" s="155" t="s">
        <v>440</v>
      </c>
      <c r="B30" s="156">
        <v>119</v>
      </c>
      <c r="C30" s="156">
        <v>96</v>
      </c>
      <c r="D30" s="156">
        <v>101</v>
      </c>
      <c r="E30" s="161">
        <f t="shared" ref="E30:E35" si="8">SUM(B30:D30)</f>
        <v>316</v>
      </c>
      <c r="F30" s="157"/>
      <c r="G30" s="155" t="s">
        <v>405</v>
      </c>
      <c r="H30" s="156">
        <v>116</v>
      </c>
      <c r="I30" s="156">
        <v>120</v>
      </c>
      <c r="J30" s="156">
        <v>107</v>
      </c>
      <c r="K30" s="161">
        <f t="shared" ref="K30:K35" si="9">SUM(H30:J30)</f>
        <v>343</v>
      </c>
    </row>
    <row r="31" spans="1:11" ht="17.25" customHeight="1" x14ac:dyDescent="0.2">
      <c r="A31" s="155" t="s">
        <v>438</v>
      </c>
      <c r="B31" s="156">
        <v>105</v>
      </c>
      <c r="C31" s="156">
        <v>121</v>
      </c>
      <c r="D31" s="156">
        <v>111</v>
      </c>
      <c r="E31" s="161">
        <f t="shared" si="8"/>
        <v>337</v>
      </c>
      <c r="F31" s="157"/>
      <c r="G31" s="155" t="s">
        <v>402</v>
      </c>
      <c r="H31" s="156">
        <v>126</v>
      </c>
      <c r="I31" s="156">
        <v>96</v>
      </c>
      <c r="J31" s="156">
        <v>108</v>
      </c>
      <c r="K31" s="161">
        <f t="shared" si="9"/>
        <v>330</v>
      </c>
    </row>
    <row r="32" spans="1:11" ht="17.25" customHeight="1" x14ac:dyDescent="0.2">
      <c r="A32" s="155" t="s">
        <v>560</v>
      </c>
      <c r="B32" s="156">
        <v>90</v>
      </c>
      <c r="C32" s="156">
        <v>132</v>
      </c>
      <c r="D32" s="156">
        <v>100</v>
      </c>
      <c r="E32" s="161">
        <f t="shared" si="8"/>
        <v>322</v>
      </c>
      <c r="F32" s="157"/>
      <c r="G32" s="155" t="s">
        <v>406</v>
      </c>
      <c r="H32" s="156">
        <v>102</v>
      </c>
      <c r="I32" s="156">
        <v>134</v>
      </c>
      <c r="J32" s="156">
        <v>107</v>
      </c>
      <c r="K32" s="161">
        <f t="shared" si="9"/>
        <v>343</v>
      </c>
    </row>
    <row r="33" spans="1:11" ht="17.25" customHeight="1" x14ac:dyDescent="0.2">
      <c r="A33" s="155" t="s">
        <v>439</v>
      </c>
      <c r="B33" s="156">
        <v>100</v>
      </c>
      <c r="C33" s="156">
        <v>126</v>
      </c>
      <c r="D33" s="156">
        <v>139</v>
      </c>
      <c r="E33" s="161">
        <f t="shared" si="8"/>
        <v>365</v>
      </c>
      <c r="F33" s="157"/>
      <c r="G33" s="155" t="s">
        <v>566</v>
      </c>
      <c r="H33" s="156">
        <v>103</v>
      </c>
      <c r="I33" s="156">
        <v>107</v>
      </c>
      <c r="J33" s="156">
        <v>109</v>
      </c>
      <c r="K33" s="161">
        <f t="shared" si="9"/>
        <v>319</v>
      </c>
    </row>
    <row r="34" spans="1:11" ht="17.25" customHeight="1" x14ac:dyDescent="0.2">
      <c r="A34" s="155" t="s">
        <v>442</v>
      </c>
      <c r="B34" s="156">
        <v>107</v>
      </c>
      <c r="C34" s="156">
        <v>148</v>
      </c>
      <c r="D34" s="156">
        <v>157</v>
      </c>
      <c r="E34" s="161">
        <f t="shared" si="8"/>
        <v>412</v>
      </c>
      <c r="F34" s="157"/>
      <c r="G34" s="155" t="s">
        <v>404</v>
      </c>
      <c r="H34" s="156">
        <v>106</v>
      </c>
      <c r="I34" s="156">
        <v>111</v>
      </c>
      <c r="J34" s="156">
        <v>115</v>
      </c>
      <c r="K34" s="161">
        <f t="shared" si="9"/>
        <v>332</v>
      </c>
    </row>
    <row r="35" spans="1:11" ht="17.25" customHeight="1" x14ac:dyDescent="0.2">
      <c r="A35" s="159" t="s">
        <v>378</v>
      </c>
      <c r="B35" s="161">
        <f>SUM(B30:B34)</f>
        <v>521</v>
      </c>
      <c r="C35" s="205">
        <f>SUM(C30:C34)</f>
        <v>623</v>
      </c>
      <c r="D35" s="205">
        <f>SUM(D30:D34)</f>
        <v>608</v>
      </c>
      <c r="E35" s="205">
        <f t="shared" si="8"/>
        <v>1752</v>
      </c>
      <c r="F35" s="162"/>
      <c r="G35" s="159" t="s">
        <v>379</v>
      </c>
      <c r="H35" s="205">
        <f>SUM(H30:H34)</f>
        <v>553</v>
      </c>
      <c r="I35" s="161">
        <f>SUM(I30:I34)</f>
        <v>568</v>
      </c>
      <c r="J35" s="161">
        <f>SUM(J30:J34)</f>
        <v>546</v>
      </c>
      <c r="K35" s="161">
        <f t="shared" si="9"/>
        <v>1667</v>
      </c>
    </row>
    <row r="36" spans="1:11" s="298" customFormat="1" ht="17.25" customHeight="1" x14ac:dyDescent="0.4">
      <c r="A36" s="204" t="s">
        <v>208</v>
      </c>
      <c r="B36" s="202"/>
      <c r="C36" s="202"/>
      <c r="D36" s="202"/>
      <c r="E36" s="200"/>
      <c r="F36" s="201"/>
      <c r="G36" s="204" t="s">
        <v>231</v>
      </c>
      <c r="H36" s="202"/>
      <c r="I36" s="202"/>
      <c r="J36" s="202"/>
      <c r="K36" s="200"/>
    </row>
    <row r="37" spans="1:11" ht="17.25" customHeight="1" x14ac:dyDescent="0.2">
      <c r="A37" s="155" t="s">
        <v>443</v>
      </c>
      <c r="B37" s="156">
        <v>127</v>
      </c>
      <c r="C37" s="156">
        <v>109</v>
      </c>
      <c r="D37" s="156">
        <v>140</v>
      </c>
      <c r="E37" s="161">
        <f t="shared" ref="E37:E42" si="10">SUM(B37:D37)</f>
        <v>376</v>
      </c>
      <c r="F37" s="157"/>
      <c r="G37" s="155" t="s">
        <v>444</v>
      </c>
      <c r="H37" s="156">
        <v>121</v>
      </c>
      <c r="I37" s="156">
        <v>90</v>
      </c>
      <c r="J37" s="156">
        <v>126</v>
      </c>
      <c r="K37" s="161">
        <f t="shared" ref="K37:K42" si="11">SUM(H37:J37)</f>
        <v>337</v>
      </c>
    </row>
    <row r="38" spans="1:11" ht="17.25" customHeight="1" x14ac:dyDescent="0.2">
      <c r="A38" s="155" t="s">
        <v>446</v>
      </c>
      <c r="B38" s="156">
        <v>133</v>
      </c>
      <c r="C38" s="156">
        <v>112</v>
      </c>
      <c r="D38" s="156">
        <v>108</v>
      </c>
      <c r="E38" s="161">
        <f t="shared" si="10"/>
        <v>353</v>
      </c>
      <c r="F38" s="157"/>
      <c r="G38" s="155" t="s">
        <v>562</v>
      </c>
      <c r="H38" s="156">
        <v>125</v>
      </c>
      <c r="I38" s="156">
        <v>125</v>
      </c>
      <c r="J38" s="156">
        <v>108</v>
      </c>
      <c r="K38" s="161">
        <f t="shared" si="11"/>
        <v>358</v>
      </c>
    </row>
    <row r="39" spans="1:11" ht="17.25" customHeight="1" x14ac:dyDescent="0.2">
      <c r="A39" s="155" t="s">
        <v>468</v>
      </c>
      <c r="B39" s="156">
        <v>119</v>
      </c>
      <c r="C39" s="156">
        <v>148</v>
      </c>
      <c r="D39" s="156">
        <v>109</v>
      </c>
      <c r="E39" s="161">
        <f t="shared" si="10"/>
        <v>376</v>
      </c>
      <c r="F39" s="157"/>
      <c r="G39" s="155" t="s">
        <v>394</v>
      </c>
      <c r="H39" s="156">
        <v>131</v>
      </c>
      <c r="I39" s="156">
        <v>125</v>
      </c>
      <c r="J39" s="156">
        <v>136</v>
      </c>
      <c r="K39" s="161">
        <f t="shared" si="11"/>
        <v>392</v>
      </c>
    </row>
    <row r="40" spans="1:11" ht="17.25" customHeight="1" x14ac:dyDescent="0.2">
      <c r="A40" s="155" t="s">
        <v>609</v>
      </c>
      <c r="B40" s="156">
        <v>143</v>
      </c>
      <c r="C40" s="156">
        <v>118</v>
      </c>
      <c r="D40" s="156">
        <v>157</v>
      </c>
      <c r="E40" s="161">
        <f t="shared" si="10"/>
        <v>418</v>
      </c>
      <c r="F40" s="157"/>
      <c r="G40" s="155" t="s">
        <v>391</v>
      </c>
      <c r="H40" s="156">
        <v>127</v>
      </c>
      <c r="I40" s="156">
        <v>136</v>
      </c>
      <c r="J40" s="156">
        <v>169</v>
      </c>
      <c r="K40" s="161">
        <f t="shared" si="11"/>
        <v>432</v>
      </c>
    </row>
    <row r="41" spans="1:11" ht="17.25" customHeight="1" x14ac:dyDescent="0.2">
      <c r="A41" s="155" t="s">
        <v>447</v>
      </c>
      <c r="B41" s="156">
        <v>128</v>
      </c>
      <c r="C41" s="156">
        <v>103</v>
      </c>
      <c r="D41" s="156">
        <v>111</v>
      </c>
      <c r="E41" s="161">
        <f t="shared" si="10"/>
        <v>342</v>
      </c>
      <c r="F41" s="157"/>
      <c r="G41" s="155" t="s">
        <v>390</v>
      </c>
      <c r="H41" s="156">
        <v>132</v>
      </c>
      <c r="I41" s="156">
        <v>121</v>
      </c>
      <c r="J41" s="156">
        <v>122</v>
      </c>
      <c r="K41" s="161">
        <f t="shared" si="11"/>
        <v>375</v>
      </c>
    </row>
    <row r="42" spans="1:11" ht="17.25" customHeight="1" x14ac:dyDescent="0.2">
      <c r="A42" s="159" t="s">
        <v>379</v>
      </c>
      <c r="B42" s="205">
        <f>SUM(B37:B41)</f>
        <v>650</v>
      </c>
      <c r="C42" s="161">
        <f>SUM(C37:C41)</f>
        <v>590</v>
      </c>
      <c r="D42" s="161">
        <f>SUM(D37:D41)</f>
        <v>625</v>
      </c>
      <c r="E42" s="161">
        <f t="shared" si="10"/>
        <v>1865</v>
      </c>
      <c r="F42" s="162"/>
      <c r="G42" s="159" t="s">
        <v>378</v>
      </c>
      <c r="H42" s="161">
        <f>SUM(H37:H41)</f>
        <v>636</v>
      </c>
      <c r="I42" s="205">
        <f>SUM(I37:I41)</f>
        <v>597</v>
      </c>
      <c r="J42" s="205">
        <f>SUM(J37:J41)</f>
        <v>661</v>
      </c>
      <c r="K42" s="205">
        <f t="shared" si="11"/>
        <v>1894</v>
      </c>
    </row>
    <row r="43" spans="1:11" s="298" customFormat="1" ht="17.25" customHeight="1" x14ac:dyDescent="0.4">
      <c r="A43" s="204" t="s">
        <v>202</v>
      </c>
      <c r="B43" s="202"/>
      <c r="C43" s="202"/>
      <c r="D43" s="202"/>
      <c r="E43" s="200"/>
      <c r="F43" s="201"/>
      <c r="G43" s="204" t="s">
        <v>204</v>
      </c>
      <c r="H43" s="202"/>
      <c r="I43" s="202"/>
      <c r="J43" s="202"/>
      <c r="K43" s="200"/>
    </row>
    <row r="44" spans="1:11" ht="17.25" customHeight="1" x14ac:dyDescent="0.2">
      <c r="A44" s="155" t="s">
        <v>373</v>
      </c>
      <c r="B44" s="156">
        <v>119</v>
      </c>
      <c r="C44" s="156">
        <v>135</v>
      </c>
      <c r="D44" s="156">
        <v>107</v>
      </c>
      <c r="E44" s="161">
        <f t="shared" ref="E44:E49" si="12">SUM(B44:D44)</f>
        <v>361</v>
      </c>
      <c r="F44" s="157"/>
      <c r="G44" s="155" t="s">
        <v>437</v>
      </c>
      <c r="H44" s="156">
        <v>131</v>
      </c>
      <c r="I44" s="156">
        <v>117</v>
      </c>
      <c r="J44" s="156">
        <v>108</v>
      </c>
      <c r="K44" s="161">
        <f>SUM(H44:J44)</f>
        <v>356</v>
      </c>
    </row>
    <row r="45" spans="1:11" ht="17.25" customHeight="1" x14ac:dyDescent="0.2">
      <c r="A45" s="155" t="s">
        <v>374</v>
      </c>
      <c r="B45" s="156">
        <v>131</v>
      </c>
      <c r="C45" s="156">
        <v>137</v>
      </c>
      <c r="D45" s="156">
        <v>113</v>
      </c>
      <c r="E45" s="161">
        <f t="shared" si="12"/>
        <v>381</v>
      </c>
      <c r="F45" s="157"/>
      <c r="G45" s="155" t="s">
        <v>435</v>
      </c>
      <c r="H45" s="156">
        <v>103</v>
      </c>
      <c r="I45" s="156">
        <v>110</v>
      </c>
      <c r="J45" s="156">
        <v>116</v>
      </c>
      <c r="K45" s="161">
        <f>SUM(H45:J45)</f>
        <v>329</v>
      </c>
    </row>
    <row r="46" spans="1:11" ht="17.25" customHeight="1" x14ac:dyDescent="0.2">
      <c r="A46" s="155" t="s">
        <v>375</v>
      </c>
      <c r="B46" s="156">
        <v>117</v>
      </c>
      <c r="C46" s="156">
        <v>143</v>
      </c>
      <c r="D46" s="156">
        <v>145</v>
      </c>
      <c r="E46" s="161">
        <f t="shared" si="12"/>
        <v>405</v>
      </c>
      <c r="F46" s="157"/>
      <c r="G46" s="155" t="s">
        <v>434</v>
      </c>
      <c r="H46" s="156">
        <v>140</v>
      </c>
      <c r="I46" s="156">
        <v>95</v>
      </c>
      <c r="J46" s="156">
        <v>111</v>
      </c>
      <c r="K46" s="161">
        <f>SUM(H46:J46)</f>
        <v>346</v>
      </c>
    </row>
    <row r="47" spans="1:11" ht="17.25" customHeight="1" x14ac:dyDescent="0.2">
      <c r="A47" s="155" t="s">
        <v>376</v>
      </c>
      <c r="B47" s="156">
        <v>132</v>
      </c>
      <c r="C47" s="156">
        <v>125</v>
      </c>
      <c r="D47" s="156">
        <v>140</v>
      </c>
      <c r="E47" s="161">
        <f t="shared" si="12"/>
        <v>397</v>
      </c>
      <c r="F47" s="157"/>
      <c r="G47" s="155" t="s">
        <v>433</v>
      </c>
      <c r="H47" s="156">
        <v>120</v>
      </c>
      <c r="I47" s="156">
        <v>116</v>
      </c>
      <c r="J47" s="156">
        <v>122</v>
      </c>
      <c r="K47" s="161">
        <f>SUM(H47:J47)</f>
        <v>358</v>
      </c>
    </row>
    <row r="48" spans="1:11" ht="17.25" customHeight="1" x14ac:dyDescent="0.2">
      <c r="A48" s="155" t="s">
        <v>377</v>
      </c>
      <c r="B48" s="156">
        <v>113</v>
      </c>
      <c r="C48" s="156">
        <v>108</v>
      </c>
      <c r="D48" s="156">
        <v>106</v>
      </c>
      <c r="E48" s="161">
        <f t="shared" si="12"/>
        <v>327</v>
      </c>
      <c r="F48" s="157"/>
      <c r="G48" s="155" t="s">
        <v>436</v>
      </c>
      <c r="H48" s="156">
        <v>115</v>
      </c>
      <c r="I48" s="156">
        <v>116</v>
      </c>
      <c r="J48" s="156">
        <v>116</v>
      </c>
      <c r="K48" s="161">
        <f>SUM(H48:J48)</f>
        <v>347</v>
      </c>
    </row>
    <row r="49" spans="1:11" ht="17.25" customHeight="1" x14ac:dyDescent="0.2">
      <c r="A49" s="159" t="s">
        <v>400</v>
      </c>
      <c r="B49" s="205">
        <f>SUM(B44:B48)</f>
        <v>612</v>
      </c>
      <c r="C49" s="205">
        <f>SUM(C44:C48)</f>
        <v>648</v>
      </c>
      <c r="D49" s="205">
        <f>SUM(D44:D48)</f>
        <v>611</v>
      </c>
      <c r="E49" s="205">
        <f t="shared" si="12"/>
        <v>1871</v>
      </c>
      <c r="F49" s="162"/>
      <c r="G49" s="159" t="s">
        <v>401</v>
      </c>
      <c r="H49" s="161">
        <f>SUM(H44:H48)</f>
        <v>609</v>
      </c>
      <c r="I49" s="161">
        <f>SUM(I44:I48)</f>
        <v>554</v>
      </c>
      <c r="J49" s="161">
        <f>SUM(J44:J48)</f>
        <v>573</v>
      </c>
      <c r="K49" s="161">
        <f>SUM(K44:K48)</f>
        <v>1736</v>
      </c>
    </row>
    <row r="50" spans="1:11" ht="19.5" x14ac:dyDescent="0.35">
      <c r="A50" s="446" t="s">
        <v>26</v>
      </c>
      <c r="B50" s="447"/>
      <c r="C50" s="447"/>
      <c r="D50" s="447"/>
      <c r="E50" s="448"/>
      <c r="F50" s="154"/>
      <c r="G50" s="390" t="s">
        <v>27</v>
      </c>
      <c r="H50" s="450" t="s">
        <v>28</v>
      </c>
      <c r="I50" s="450"/>
      <c r="J50" s="450"/>
      <c r="K50" s="451"/>
    </row>
    <row r="51" spans="1:11" ht="19.5" x14ac:dyDescent="0.35">
      <c r="A51" s="449">
        <v>41292</v>
      </c>
      <c r="B51" s="450"/>
      <c r="C51" s="450"/>
      <c r="D51" s="450"/>
      <c r="E51" s="451"/>
      <c r="F51" s="154"/>
      <c r="G51" s="391">
        <f>A51+7</f>
        <v>41299</v>
      </c>
      <c r="H51" s="450" t="s">
        <v>663</v>
      </c>
      <c r="I51" s="450"/>
      <c r="J51" s="450"/>
      <c r="K51" s="451"/>
    </row>
    <row r="52" spans="1:11" ht="19.5" x14ac:dyDescent="0.3">
      <c r="A52" s="443" t="s">
        <v>642</v>
      </c>
      <c r="B52" s="444"/>
      <c r="C52" s="444"/>
      <c r="D52" s="444"/>
      <c r="E52" s="445"/>
      <c r="G52" s="392" t="s">
        <v>649</v>
      </c>
      <c r="H52" s="444" t="s">
        <v>656</v>
      </c>
      <c r="I52" s="444"/>
      <c r="J52" s="444"/>
      <c r="K52" s="445"/>
    </row>
    <row r="53" spans="1:11" ht="19.5" x14ac:dyDescent="0.3">
      <c r="A53" s="443" t="s">
        <v>643</v>
      </c>
      <c r="B53" s="444"/>
      <c r="C53" s="444"/>
      <c r="D53" s="444"/>
      <c r="E53" s="445"/>
      <c r="G53" s="392" t="s">
        <v>650</v>
      </c>
      <c r="H53" s="444" t="s">
        <v>657</v>
      </c>
      <c r="I53" s="444"/>
      <c r="J53" s="444"/>
      <c r="K53" s="445"/>
    </row>
    <row r="54" spans="1:11" ht="19.5" x14ac:dyDescent="0.3">
      <c r="A54" s="443" t="s">
        <v>644</v>
      </c>
      <c r="B54" s="444"/>
      <c r="C54" s="444"/>
      <c r="D54" s="444"/>
      <c r="E54" s="445"/>
      <c r="G54" s="392" t="s">
        <v>651</v>
      </c>
      <c r="H54" s="444" t="s">
        <v>658</v>
      </c>
      <c r="I54" s="444"/>
      <c r="J54" s="444"/>
      <c r="K54" s="445"/>
    </row>
    <row r="55" spans="1:11" ht="19.5" x14ac:dyDescent="0.3">
      <c r="A55" s="443" t="s">
        <v>645</v>
      </c>
      <c r="B55" s="444"/>
      <c r="C55" s="444"/>
      <c r="D55" s="444"/>
      <c r="E55" s="445"/>
      <c r="G55" s="392" t="s">
        <v>652</v>
      </c>
      <c r="H55" s="444" t="s">
        <v>659</v>
      </c>
      <c r="I55" s="444"/>
      <c r="J55" s="444"/>
      <c r="K55" s="445"/>
    </row>
    <row r="56" spans="1:11" ht="19.5" x14ac:dyDescent="0.3">
      <c r="A56" s="443" t="s">
        <v>646</v>
      </c>
      <c r="B56" s="444"/>
      <c r="C56" s="444"/>
      <c r="D56" s="444"/>
      <c r="E56" s="445"/>
      <c r="G56" s="392" t="s">
        <v>653</v>
      </c>
      <c r="H56" s="444" t="s">
        <v>660</v>
      </c>
      <c r="I56" s="444"/>
      <c r="J56" s="444"/>
      <c r="K56" s="445"/>
    </row>
    <row r="57" spans="1:11" ht="19.5" x14ac:dyDescent="0.3">
      <c r="A57" s="443" t="s">
        <v>647</v>
      </c>
      <c r="B57" s="444"/>
      <c r="C57" s="444"/>
      <c r="D57" s="444"/>
      <c r="E57" s="445"/>
      <c r="G57" s="392" t="s">
        <v>654</v>
      </c>
      <c r="H57" s="444" t="s">
        <v>661</v>
      </c>
      <c r="I57" s="444"/>
      <c r="J57" s="444"/>
      <c r="K57" s="445"/>
    </row>
    <row r="58" spans="1:11" ht="19.5" x14ac:dyDescent="0.3">
      <c r="A58" s="440" t="s">
        <v>648</v>
      </c>
      <c r="B58" s="441"/>
      <c r="C58" s="441"/>
      <c r="D58" s="441"/>
      <c r="E58" s="442"/>
      <c r="G58" s="393" t="s">
        <v>655</v>
      </c>
      <c r="H58" s="441" t="s">
        <v>662</v>
      </c>
      <c r="I58" s="441"/>
      <c r="J58" s="441"/>
      <c r="K58" s="442"/>
    </row>
  </sheetData>
  <mergeCells count="18">
    <mergeCell ref="A50:E50"/>
    <mergeCell ref="H52:K52"/>
    <mergeCell ref="H50:K50"/>
    <mergeCell ref="H51:K51"/>
    <mergeCell ref="A56:E56"/>
    <mergeCell ref="A51:E51"/>
    <mergeCell ref="A52:E52"/>
    <mergeCell ref="A58:E58"/>
    <mergeCell ref="A53:E53"/>
    <mergeCell ref="A54:E54"/>
    <mergeCell ref="H56:K56"/>
    <mergeCell ref="H57:K57"/>
    <mergeCell ref="A55:E55"/>
    <mergeCell ref="H53:K53"/>
    <mergeCell ref="H54:K54"/>
    <mergeCell ref="H55:K55"/>
    <mergeCell ref="H58:K58"/>
    <mergeCell ref="A57:E57"/>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Q50" sqref="Q5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298" customFormat="1" ht="17.25" customHeight="1" x14ac:dyDescent="0.4">
      <c r="A1" s="198" t="s">
        <v>204</v>
      </c>
      <c r="B1" s="199"/>
      <c r="C1" s="199"/>
      <c r="D1" s="199"/>
      <c r="E1" s="200"/>
      <c r="F1" s="201"/>
      <c r="G1" s="198" t="s">
        <v>208</v>
      </c>
      <c r="H1" s="202"/>
      <c r="I1" s="202"/>
      <c r="J1" s="202"/>
      <c r="K1" s="200"/>
    </row>
    <row r="2" spans="1:11" ht="17.25" customHeight="1" x14ac:dyDescent="0.2">
      <c r="A2" s="155" t="s">
        <v>433</v>
      </c>
      <c r="B2" s="156">
        <v>95</v>
      </c>
      <c r="C2" s="156">
        <v>118</v>
      </c>
      <c r="D2" s="156">
        <v>99</v>
      </c>
      <c r="E2" s="164">
        <f t="shared" ref="E2:E7" si="0">SUM(B2:D2)</f>
        <v>312</v>
      </c>
      <c r="F2" s="157"/>
      <c r="G2" s="155" t="s">
        <v>443</v>
      </c>
      <c r="H2" s="156">
        <v>128</v>
      </c>
      <c r="I2" s="156">
        <v>105</v>
      </c>
      <c r="J2" s="156">
        <v>112</v>
      </c>
      <c r="K2" s="161">
        <f t="shared" ref="K2:K7" si="1">SUM(H2:J2)</f>
        <v>345</v>
      </c>
    </row>
    <row r="3" spans="1:11" ht="17.25" customHeight="1" x14ac:dyDescent="0.2">
      <c r="A3" s="155" t="s">
        <v>639</v>
      </c>
      <c r="B3" s="156">
        <v>138</v>
      </c>
      <c r="C3" s="156">
        <v>121</v>
      </c>
      <c r="D3" s="156">
        <v>115</v>
      </c>
      <c r="E3" s="164">
        <f t="shared" si="0"/>
        <v>374</v>
      </c>
      <c r="F3" s="157"/>
      <c r="G3" s="155" t="s">
        <v>446</v>
      </c>
      <c r="H3" s="156">
        <v>116</v>
      </c>
      <c r="I3" s="156">
        <v>113</v>
      </c>
      <c r="J3" s="156">
        <v>81</v>
      </c>
      <c r="K3" s="161">
        <f t="shared" si="1"/>
        <v>310</v>
      </c>
    </row>
    <row r="4" spans="1:11" ht="17.25" customHeight="1" x14ac:dyDescent="0.2">
      <c r="A4" s="155" t="s">
        <v>434</v>
      </c>
      <c r="B4" s="156">
        <v>131</v>
      </c>
      <c r="C4" s="156">
        <v>115</v>
      </c>
      <c r="D4" s="156">
        <v>91</v>
      </c>
      <c r="E4" s="164">
        <f t="shared" si="0"/>
        <v>337</v>
      </c>
      <c r="F4" s="157"/>
      <c r="G4" s="155" t="s">
        <v>468</v>
      </c>
      <c r="H4" s="156">
        <v>120</v>
      </c>
      <c r="I4" s="156">
        <v>104</v>
      </c>
      <c r="J4" s="156">
        <v>89</v>
      </c>
      <c r="K4" s="161">
        <f t="shared" si="1"/>
        <v>313</v>
      </c>
    </row>
    <row r="5" spans="1:11" ht="17.25" customHeight="1" x14ac:dyDescent="0.2">
      <c r="A5" s="155" t="s">
        <v>436</v>
      </c>
      <c r="B5" s="156">
        <v>111</v>
      </c>
      <c r="C5" s="156">
        <v>137</v>
      </c>
      <c r="D5" s="156">
        <v>102</v>
      </c>
      <c r="E5" s="164">
        <f t="shared" si="0"/>
        <v>350</v>
      </c>
      <c r="F5" s="157"/>
      <c r="G5" s="155" t="s">
        <v>609</v>
      </c>
      <c r="H5" s="156">
        <v>95</v>
      </c>
      <c r="I5" s="156">
        <v>109</v>
      </c>
      <c r="J5" s="156">
        <v>103</v>
      </c>
      <c r="K5" s="161">
        <f t="shared" si="1"/>
        <v>307</v>
      </c>
    </row>
    <row r="6" spans="1:11" ht="17.25" customHeight="1" x14ac:dyDescent="0.2">
      <c r="A6" s="155" t="s">
        <v>437</v>
      </c>
      <c r="B6" s="156">
        <v>133</v>
      </c>
      <c r="C6" s="156">
        <v>139</v>
      </c>
      <c r="D6" s="156">
        <v>124</v>
      </c>
      <c r="E6" s="164">
        <f t="shared" si="0"/>
        <v>396</v>
      </c>
      <c r="F6" s="157"/>
      <c r="G6" s="155" t="s">
        <v>447</v>
      </c>
      <c r="H6" s="156">
        <v>154</v>
      </c>
      <c r="I6" s="156">
        <v>85</v>
      </c>
      <c r="J6" s="156">
        <v>111</v>
      </c>
      <c r="K6" s="161">
        <f t="shared" si="1"/>
        <v>350</v>
      </c>
    </row>
    <row r="7" spans="1:11" ht="17.25" customHeight="1" x14ac:dyDescent="0.2">
      <c r="A7" s="159" t="s">
        <v>378</v>
      </c>
      <c r="B7" s="160">
        <f>SUM(B2:B6)</f>
        <v>608</v>
      </c>
      <c r="C7" s="206">
        <f>SUM(C2:C6)</f>
        <v>630</v>
      </c>
      <c r="D7" s="206">
        <f>SUM(D2:D6)</f>
        <v>531</v>
      </c>
      <c r="E7" s="205">
        <f t="shared" si="0"/>
        <v>1769</v>
      </c>
      <c r="F7" s="162"/>
      <c r="G7" s="159" t="s">
        <v>379</v>
      </c>
      <c r="H7" s="205">
        <f>SUM(H2:H6)</f>
        <v>613</v>
      </c>
      <c r="I7" s="161">
        <f>SUM(I2:I6)</f>
        <v>516</v>
      </c>
      <c r="J7" s="161">
        <f>SUM(J2:J6)</f>
        <v>496</v>
      </c>
      <c r="K7" s="161">
        <f t="shared" si="1"/>
        <v>1625</v>
      </c>
    </row>
    <row r="8" spans="1:11" s="298" customFormat="1" ht="17.25" customHeight="1" x14ac:dyDescent="0.4">
      <c r="A8" s="198" t="s">
        <v>206</v>
      </c>
      <c r="B8" s="199"/>
      <c r="C8" s="199"/>
      <c r="D8" s="199"/>
      <c r="E8" s="200"/>
      <c r="F8" s="201"/>
      <c r="G8" s="198" t="s">
        <v>207</v>
      </c>
      <c r="H8" s="202"/>
      <c r="I8" s="202"/>
      <c r="J8" s="202"/>
      <c r="K8" s="200"/>
    </row>
    <row r="9" spans="1:11" ht="17.25" customHeight="1" x14ac:dyDescent="0.2">
      <c r="A9" s="155" t="s">
        <v>428</v>
      </c>
      <c r="B9" s="156">
        <v>118</v>
      </c>
      <c r="C9" s="156">
        <v>108</v>
      </c>
      <c r="D9" s="156">
        <v>95</v>
      </c>
      <c r="E9" s="164">
        <f t="shared" ref="E9:E14" si="2">SUM(B9:D9)</f>
        <v>321</v>
      </c>
      <c r="F9" s="157"/>
      <c r="G9" s="155" t="s">
        <v>414</v>
      </c>
      <c r="H9" s="156">
        <v>78</v>
      </c>
      <c r="I9" s="156">
        <v>90</v>
      </c>
      <c r="J9" s="156">
        <v>76</v>
      </c>
      <c r="K9" s="161">
        <f t="shared" ref="K9:K14" si="3">SUM(H9:J9)</f>
        <v>244</v>
      </c>
    </row>
    <row r="10" spans="1:11" ht="17.25" customHeight="1" x14ac:dyDescent="0.2">
      <c r="A10" s="155" t="s">
        <v>431</v>
      </c>
      <c r="B10" s="156">
        <v>141</v>
      </c>
      <c r="C10" s="156">
        <v>110</v>
      </c>
      <c r="D10" s="156">
        <v>122</v>
      </c>
      <c r="E10" s="164">
        <f t="shared" si="2"/>
        <v>373</v>
      </c>
      <c r="F10" s="157"/>
      <c r="G10" s="155" t="s">
        <v>416</v>
      </c>
      <c r="H10" s="156">
        <v>101</v>
      </c>
      <c r="I10" s="156">
        <v>117</v>
      </c>
      <c r="J10" s="156">
        <v>127</v>
      </c>
      <c r="K10" s="161">
        <f t="shared" si="3"/>
        <v>345</v>
      </c>
    </row>
    <row r="11" spans="1:11" ht="17.25" customHeight="1" x14ac:dyDescent="0.2">
      <c r="A11" s="155" t="s">
        <v>430</v>
      </c>
      <c r="B11" s="156">
        <v>117</v>
      </c>
      <c r="C11" s="156">
        <v>111</v>
      </c>
      <c r="D11" s="156">
        <v>118</v>
      </c>
      <c r="E11" s="164">
        <f t="shared" si="2"/>
        <v>346</v>
      </c>
      <c r="F11" s="157"/>
      <c r="G11" s="155" t="s">
        <v>415</v>
      </c>
      <c r="H11" s="156">
        <v>109</v>
      </c>
      <c r="I11" s="156">
        <v>110</v>
      </c>
      <c r="J11" s="156">
        <v>106</v>
      </c>
      <c r="K11" s="161">
        <f t="shared" si="3"/>
        <v>325</v>
      </c>
    </row>
    <row r="12" spans="1:11" ht="17.25" customHeight="1" x14ac:dyDescent="0.2">
      <c r="A12" s="155" t="s">
        <v>453</v>
      </c>
      <c r="B12" s="156">
        <v>126</v>
      </c>
      <c r="C12" s="156">
        <v>124</v>
      </c>
      <c r="D12" s="156">
        <v>123</v>
      </c>
      <c r="E12" s="164">
        <f t="shared" si="2"/>
        <v>373</v>
      </c>
      <c r="F12" s="157"/>
      <c r="G12" s="155" t="s">
        <v>413</v>
      </c>
      <c r="H12" s="156">
        <v>96</v>
      </c>
      <c r="I12" s="156">
        <v>140</v>
      </c>
      <c r="J12" s="156">
        <v>110</v>
      </c>
      <c r="K12" s="161">
        <f t="shared" si="3"/>
        <v>346</v>
      </c>
    </row>
    <row r="13" spans="1:11" ht="17.25" customHeight="1" x14ac:dyDescent="0.2">
      <c r="A13" s="155" t="s">
        <v>432</v>
      </c>
      <c r="B13" s="156">
        <v>135</v>
      </c>
      <c r="C13" s="156">
        <v>142</v>
      </c>
      <c r="D13" s="156">
        <v>126</v>
      </c>
      <c r="E13" s="164">
        <f t="shared" si="2"/>
        <v>403</v>
      </c>
      <c r="F13" s="157"/>
      <c r="G13" s="155" t="s">
        <v>450</v>
      </c>
      <c r="H13" s="156">
        <v>137</v>
      </c>
      <c r="I13" s="156">
        <v>95</v>
      </c>
      <c r="J13" s="156">
        <v>119</v>
      </c>
      <c r="K13" s="161">
        <f t="shared" si="3"/>
        <v>351</v>
      </c>
    </row>
    <row r="14" spans="1:11" ht="17.25" customHeight="1" x14ac:dyDescent="0.2">
      <c r="A14" s="159" t="s">
        <v>400</v>
      </c>
      <c r="B14" s="206">
        <f>SUM(B9:B13)</f>
        <v>637</v>
      </c>
      <c r="C14" s="206">
        <f>SUM(C9:C13)</f>
        <v>595</v>
      </c>
      <c r="D14" s="206">
        <f>SUM(D9:D13)</f>
        <v>584</v>
      </c>
      <c r="E14" s="205">
        <f t="shared" si="2"/>
        <v>1816</v>
      </c>
      <c r="F14" s="162"/>
      <c r="G14" s="159" t="s">
        <v>401</v>
      </c>
      <c r="H14" s="161">
        <f>SUM(H9:H13)</f>
        <v>521</v>
      </c>
      <c r="I14" s="161">
        <f>SUM(I9:I13)</f>
        <v>552</v>
      </c>
      <c r="J14" s="161">
        <f>SUM(J9:J13)</f>
        <v>538</v>
      </c>
      <c r="K14" s="161">
        <f t="shared" si="3"/>
        <v>1611</v>
      </c>
    </row>
    <row r="15" spans="1:11" s="298" customFormat="1" ht="17.25" customHeight="1" x14ac:dyDescent="0.4">
      <c r="A15" s="198" t="s">
        <v>200</v>
      </c>
      <c r="B15" s="199"/>
      <c r="C15" s="199"/>
      <c r="D15" s="199"/>
      <c r="E15" s="200"/>
      <c r="F15" s="201"/>
      <c r="G15" s="198" t="s">
        <v>198</v>
      </c>
      <c r="H15" s="202"/>
      <c r="I15" s="202"/>
      <c r="J15" s="202"/>
      <c r="K15" s="200"/>
    </row>
    <row r="16" spans="1:11" ht="17.25" customHeight="1" x14ac:dyDescent="0.2">
      <c r="A16" s="155" t="s">
        <v>407</v>
      </c>
      <c r="B16" s="156">
        <v>114</v>
      </c>
      <c r="C16" s="156">
        <v>118</v>
      </c>
      <c r="D16" s="156">
        <v>125</v>
      </c>
      <c r="E16" s="164">
        <f t="shared" ref="E16:E21" si="4">SUM(B16:D16)</f>
        <v>357</v>
      </c>
      <c r="F16" s="157"/>
      <c r="G16" s="155" t="s">
        <v>566</v>
      </c>
      <c r="H16" s="156">
        <v>128</v>
      </c>
      <c r="I16" s="156">
        <v>115</v>
      </c>
      <c r="J16" s="156">
        <v>155</v>
      </c>
      <c r="K16" s="161">
        <f t="shared" ref="K16:K21" si="5">SUM(H16:J16)</f>
        <v>398</v>
      </c>
    </row>
    <row r="17" spans="1:11" ht="17.25" customHeight="1" x14ac:dyDescent="0.2">
      <c r="A17" s="155" t="s">
        <v>408</v>
      </c>
      <c r="B17" s="156">
        <v>123</v>
      </c>
      <c r="C17" s="156">
        <v>131</v>
      </c>
      <c r="D17" s="156">
        <v>105</v>
      </c>
      <c r="E17" s="164">
        <f t="shared" si="4"/>
        <v>359</v>
      </c>
      <c r="F17" s="157"/>
      <c r="G17" s="155" t="s">
        <v>402</v>
      </c>
      <c r="H17" s="156">
        <v>93</v>
      </c>
      <c r="I17" s="156">
        <v>106</v>
      </c>
      <c r="J17" s="156">
        <v>119</v>
      </c>
      <c r="K17" s="161">
        <f t="shared" si="5"/>
        <v>318</v>
      </c>
    </row>
    <row r="18" spans="1:11" ht="17.25" customHeight="1" x14ac:dyDescent="0.2">
      <c r="A18" s="155" t="s">
        <v>409</v>
      </c>
      <c r="B18" s="156">
        <v>125</v>
      </c>
      <c r="C18" s="156">
        <v>118</v>
      </c>
      <c r="D18" s="156">
        <v>128</v>
      </c>
      <c r="E18" s="164">
        <f t="shared" si="4"/>
        <v>371</v>
      </c>
      <c r="F18" s="157"/>
      <c r="G18" s="155" t="s">
        <v>404</v>
      </c>
      <c r="H18" s="156">
        <v>110</v>
      </c>
      <c r="I18" s="156">
        <v>117</v>
      </c>
      <c r="J18" s="156">
        <v>110</v>
      </c>
      <c r="K18" s="161">
        <f t="shared" si="5"/>
        <v>337</v>
      </c>
    </row>
    <row r="19" spans="1:11" ht="17.25" customHeight="1" x14ac:dyDescent="0.2">
      <c r="A19" s="155" t="s">
        <v>410</v>
      </c>
      <c r="B19" s="156">
        <v>115</v>
      </c>
      <c r="C19" s="156">
        <v>97</v>
      </c>
      <c r="D19" s="156">
        <v>110</v>
      </c>
      <c r="E19" s="164">
        <f t="shared" si="4"/>
        <v>322</v>
      </c>
      <c r="F19" s="157"/>
      <c r="G19" s="155" t="s">
        <v>406</v>
      </c>
      <c r="H19" s="156">
        <v>110</v>
      </c>
      <c r="I19" s="156">
        <v>120</v>
      </c>
      <c r="J19" s="156">
        <v>87</v>
      </c>
      <c r="K19" s="161">
        <f t="shared" si="5"/>
        <v>317</v>
      </c>
    </row>
    <row r="20" spans="1:11" ht="17.25" customHeight="1" x14ac:dyDescent="0.2">
      <c r="A20" s="155" t="s">
        <v>411</v>
      </c>
      <c r="B20" s="156">
        <v>96</v>
      </c>
      <c r="C20" s="156">
        <v>124</v>
      </c>
      <c r="D20" s="156">
        <v>94</v>
      </c>
      <c r="E20" s="164">
        <f t="shared" si="4"/>
        <v>314</v>
      </c>
      <c r="F20" s="157"/>
      <c r="G20" s="155" t="s">
        <v>405</v>
      </c>
      <c r="H20" s="156">
        <v>113</v>
      </c>
      <c r="I20" s="156">
        <v>119</v>
      </c>
      <c r="J20" s="156">
        <v>98</v>
      </c>
      <c r="K20" s="161">
        <f t="shared" si="5"/>
        <v>330</v>
      </c>
    </row>
    <row r="21" spans="1:11" ht="17.25" customHeight="1" x14ac:dyDescent="0.2">
      <c r="A21" s="159" t="s">
        <v>378</v>
      </c>
      <c r="B21" s="206">
        <f>SUM(B16:B20)</f>
        <v>573</v>
      </c>
      <c r="C21" s="206">
        <f>SUM(C16:C20)</f>
        <v>588</v>
      </c>
      <c r="D21" s="160">
        <f>SUM(D16:D20)</f>
        <v>562</v>
      </c>
      <c r="E21" s="205">
        <f t="shared" si="4"/>
        <v>1723</v>
      </c>
      <c r="F21" s="162"/>
      <c r="G21" s="159" t="s">
        <v>379</v>
      </c>
      <c r="H21" s="161">
        <f>SUM(H16:H20)</f>
        <v>554</v>
      </c>
      <c r="I21" s="161">
        <f>SUM(I16:I20)</f>
        <v>577</v>
      </c>
      <c r="J21" s="205">
        <f>SUM(J16:J20)</f>
        <v>569</v>
      </c>
      <c r="K21" s="161">
        <f t="shared" si="5"/>
        <v>1700</v>
      </c>
    </row>
    <row r="22" spans="1:11" s="298" customFormat="1" ht="17.25" customHeight="1" x14ac:dyDescent="0.4">
      <c r="A22" s="204" t="s">
        <v>209</v>
      </c>
      <c r="B22" s="202"/>
      <c r="C22" s="202"/>
      <c r="D22" s="202"/>
      <c r="E22" s="200"/>
      <c r="F22" s="201"/>
      <c r="G22" s="204" t="s">
        <v>202</v>
      </c>
      <c r="H22" s="202"/>
      <c r="I22" s="202"/>
      <c r="J22" s="202"/>
      <c r="K22" s="200"/>
    </row>
    <row r="23" spans="1:11" ht="17.25" customHeight="1" x14ac:dyDescent="0.2">
      <c r="A23" s="155" t="s">
        <v>385</v>
      </c>
      <c r="B23" s="156">
        <v>127</v>
      </c>
      <c r="C23" s="156">
        <v>134</v>
      </c>
      <c r="D23" s="156">
        <v>120</v>
      </c>
      <c r="E23" s="161">
        <f t="shared" ref="E23:E28" si="6">SUM(B23:D23)</f>
        <v>381</v>
      </c>
      <c r="F23" s="157"/>
      <c r="G23" s="155" t="s">
        <v>373</v>
      </c>
      <c r="H23" s="156">
        <v>113</v>
      </c>
      <c r="I23" s="156">
        <v>127</v>
      </c>
      <c r="J23" s="156">
        <v>123</v>
      </c>
      <c r="K23" s="161">
        <f t="shared" ref="K23:K28" si="7">SUM(H23:J23)</f>
        <v>363</v>
      </c>
    </row>
    <row r="24" spans="1:11" ht="17.25" customHeight="1" x14ac:dyDescent="0.2">
      <c r="A24" s="155" t="s">
        <v>386</v>
      </c>
      <c r="B24" s="156">
        <v>101</v>
      </c>
      <c r="C24" s="156">
        <v>124</v>
      </c>
      <c r="D24" s="156">
        <v>129</v>
      </c>
      <c r="E24" s="161">
        <f t="shared" si="6"/>
        <v>354</v>
      </c>
      <c r="F24" s="157"/>
      <c r="G24" s="155" t="s">
        <v>374</v>
      </c>
      <c r="H24" s="156">
        <v>114</v>
      </c>
      <c r="I24" s="156">
        <v>117</v>
      </c>
      <c r="J24" s="156">
        <v>120</v>
      </c>
      <c r="K24" s="161">
        <f t="shared" si="7"/>
        <v>351</v>
      </c>
    </row>
    <row r="25" spans="1:11" ht="17.25" customHeight="1" x14ac:dyDescent="0.2">
      <c r="A25" s="155" t="s">
        <v>387</v>
      </c>
      <c r="B25" s="156">
        <v>161</v>
      </c>
      <c r="C25" s="156">
        <v>129</v>
      </c>
      <c r="D25" s="156">
        <v>133</v>
      </c>
      <c r="E25" s="161">
        <f t="shared" si="6"/>
        <v>423</v>
      </c>
      <c r="F25" s="157"/>
      <c r="G25" s="155" t="s">
        <v>375</v>
      </c>
      <c r="H25" s="156">
        <v>142</v>
      </c>
      <c r="I25" s="156">
        <v>116</v>
      </c>
      <c r="J25" s="156">
        <v>137</v>
      </c>
      <c r="K25" s="161">
        <f t="shared" si="7"/>
        <v>395</v>
      </c>
    </row>
    <row r="26" spans="1:11" ht="17.25" customHeight="1" x14ac:dyDescent="0.2">
      <c r="A26" s="155" t="s">
        <v>389</v>
      </c>
      <c r="B26" s="156">
        <v>122</v>
      </c>
      <c r="C26" s="156">
        <v>115</v>
      </c>
      <c r="D26" s="156">
        <v>137</v>
      </c>
      <c r="E26" s="161">
        <f t="shared" si="6"/>
        <v>374</v>
      </c>
      <c r="F26" s="157"/>
      <c r="G26" s="155" t="s">
        <v>376</v>
      </c>
      <c r="H26" s="156">
        <v>129</v>
      </c>
      <c r="I26" s="156">
        <v>158</v>
      </c>
      <c r="J26" s="156">
        <v>140</v>
      </c>
      <c r="K26" s="161">
        <f t="shared" si="7"/>
        <v>427</v>
      </c>
    </row>
    <row r="27" spans="1:11" ht="17.25" customHeight="1" x14ac:dyDescent="0.2">
      <c r="A27" s="155" t="s">
        <v>388</v>
      </c>
      <c r="B27" s="156">
        <v>129</v>
      </c>
      <c r="C27" s="156">
        <v>103</v>
      </c>
      <c r="D27" s="156">
        <v>141</v>
      </c>
      <c r="E27" s="161">
        <f t="shared" si="6"/>
        <v>373</v>
      </c>
      <c r="F27" s="157"/>
      <c r="G27" s="155" t="s">
        <v>377</v>
      </c>
      <c r="H27" s="156">
        <v>128</v>
      </c>
      <c r="I27" s="156">
        <v>127</v>
      </c>
      <c r="J27" s="156">
        <v>129</v>
      </c>
      <c r="K27" s="161">
        <f t="shared" si="7"/>
        <v>384</v>
      </c>
    </row>
    <row r="28" spans="1:11" ht="17.25" customHeight="1" x14ac:dyDescent="0.2">
      <c r="A28" s="159" t="s">
        <v>412</v>
      </c>
      <c r="B28" s="205">
        <f>SUM(B23:B27)</f>
        <v>640</v>
      </c>
      <c r="C28" s="161">
        <f>SUM(C23:C27)</f>
        <v>605</v>
      </c>
      <c r="D28" s="205">
        <f>SUM(D23:D27)</f>
        <v>660</v>
      </c>
      <c r="E28" s="161">
        <f t="shared" si="6"/>
        <v>1905</v>
      </c>
      <c r="F28" s="162"/>
      <c r="G28" s="159" t="s">
        <v>412</v>
      </c>
      <c r="H28" s="161">
        <f>SUM(H23:H27)</f>
        <v>626</v>
      </c>
      <c r="I28" s="205">
        <f>SUM(I23:I27)</f>
        <v>645</v>
      </c>
      <c r="J28" s="161">
        <f>SUM(J23:J27)</f>
        <v>649</v>
      </c>
      <c r="K28" s="205">
        <f t="shared" si="7"/>
        <v>1920</v>
      </c>
    </row>
    <row r="29" spans="1:11" s="298" customFormat="1" ht="17.25" customHeight="1" x14ac:dyDescent="0.4">
      <c r="A29" s="204" t="s">
        <v>672</v>
      </c>
      <c r="B29" s="202"/>
      <c r="C29" s="202"/>
      <c r="D29" s="202"/>
      <c r="E29" s="200"/>
      <c r="F29" s="201"/>
      <c r="G29" s="204" t="s">
        <v>201</v>
      </c>
      <c r="H29" s="202"/>
      <c r="I29" s="202"/>
      <c r="J29" s="202"/>
      <c r="K29" s="200"/>
    </row>
    <row r="30" spans="1:11" ht="17.25" customHeight="1" x14ac:dyDescent="0.2">
      <c r="A30" s="155" t="s">
        <v>423</v>
      </c>
      <c r="B30" s="156">
        <v>101</v>
      </c>
      <c r="C30" s="156">
        <v>121</v>
      </c>
      <c r="D30" s="156">
        <v>119</v>
      </c>
      <c r="E30" s="161">
        <f t="shared" ref="E30:E35" si="8">SUM(B30:D30)</f>
        <v>341</v>
      </c>
      <c r="F30" s="157"/>
      <c r="G30" s="155" t="s">
        <v>395</v>
      </c>
      <c r="H30" s="156">
        <v>98</v>
      </c>
      <c r="I30" s="156">
        <v>129</v>
      </c>
      <c r="J30" s="156">
        <v>121</v>
      </c>
      <c r="K30" s="161">
        <f t="shared" ref="K30:K35" si="9">SUM(H30:J30)</f>
        <v>348</v>
      </c>
    </row>
    <row r="31" spans="1:11" ht="17.25" customHeight="1" x14ac:dyDescent="0.2">
      <c r="A31" s="155" t="s">
        <v>459</v>
      </c>
      <c r="B31" s="156">
        <v>111</v>
      </c>
      <c r="C31" s="156">
        <v>157</v>
      </c>
      <c r="D31" s="156">
        <v>119</v>
      </c>
      <c r="E31" s="161">
        <f t="shared" si="8"/>
        <v>387</v>
      </c>
      <c r="F31" s="157"/>
      <c r="G31" s="155" t="s">
        <v>398</v>
      </c>
      <c r="H31" s="156">
        <v>117</v>
      </c>
      <c r="I31" s="156">
        <v>155</v>
      </c>
      <c r="J31" s="156">
        <v>104</v>
      </c>
      <c r="K31" s="161">
        <f t="shared" si="9"/>
        <v>376</v>
      </c>
    </row>
    <row r="32" spans="1:11" ht="17.25" customHeight="1" x14ac:dyDescent="0.2">
      <c r="A32" s="155" t="s">
        <v>427</v>
      </c>
      <c r="B32" s="156">
        <v>116</v>
      </c>
      <c r="C32" s="156">
        <v>119</v>
      </c>
      <c r="D32" s="156">
        <v>125</v>
      </c>
      <c r="E32" s="161">
        <f t="shared" si="8"/>
        <v>360</v>
      </c>
      <c r="F32" s="157"/>
      <c r="G32" s="155" t="s">
        <v>396</v>
      </c>
      <c r="H32" s="156">
        <v>112</v>
      </c>
      <c r="I32" s="156">
        <v>120</v>
      </c>
      <c r="J32" s="156">
        <v>120</v>
      </c>
      <c r="K32" s="161">
        <f t="shared" si="9"/>
        <v>352</v>
      </c>
    </row>
    <row r="33" spans="1:11" ht="17.25" customHeight="1" x14ac:dyDescent="0.2">
      <c r="A33" s="155" t="s">
        <v>426</v>
      </c>
      <c r="B33" s="156">
        <v>145</v>
      </c>
      <c r="C33" s="156">
        <v>120</v>
      </c>
      <c r="D33" s="156">
        <v>112</v>
      </c>
      <c r="E33" s="161">
        <f t="shared" si="8"/>
        <v>377</v>
      </c>
      <c r="F33" s="157"/>
      <c r="G33" s="155" t="s">
        <v>449</v>
      </c>
      <c r="H33" s="156">
        <v>112</v>
      </c>
      <c r="I33" s="156">
        <v>117</v>
      </c>
      <c r="J33" s="156">
        <v>130</v>
      </c>
      <c r="K33" s="161">
        <f t="shared" si="9"/>
        <v>359</v>
      </c>
    </row>
    <row r="34" spans="1:11" ht="17.25" customHeight="1" x14ac:dyDescent="0.2">
      <c r="A34" s="155" t="s">
        <v>451</v>
      </c>
      <c r="B34" s="156">
        <v>121</v>
      </c>
      <c r="C34" s="156">
        <v>122</v>
      </c>
      <c r="D34" s="156">
        <v>126</v>
      </c>
      <c r="E34" s="161">
        <f t="shared" si="8"/>
        <v>369</v>
      </c>
      <c r="F34" s="157"/>
      <c r="G34" s="155" t="s">
        <v>399</v>
      </c>
      <c r="H34" s="156">
        <v>105</v>
      </c>
      <c r="I34" s="156">
        <v>150</v>
      </c>
      <c r="J34" s="156">
        <v>127</v>
      </c>
      <c r="K34" s="161">
        <f t="shared" si="9"/>
        <v>382</v>
      </c>
    </row>
    <row r="35" spans="1:11" ht="17.25" customHeight="1" x14ac:dyDescent="0.2">
      <c r="A35" s="159" t="s">
        <v>412</v>
      </c>
      <c r="B35" s="205">
        <f>SUM(B30:B34)</f>
        <v>594</v>
      </c>
      <c r="C35" s="161">
        <f>SUM(C30:C34)</f>
        <v>639</v>
      </c>
      <c r="D35" s="161">
        <f>SUM(D30:D34)</f>
        <v>601</v>
      </c>
      <c r="E35" s="205">
        <f t="shared" si="8"/>
        <v>1834</v>
      </c>
      <c r="F35" s="162"/>
      <c r="G35" s="159" t="s">
        <v>412</v>
      </c>
      <c r="H35" s="161">
        <f>SUM(H30:H34)</f>
        <v>544</v>
      </c>
      <c r="I35" s="205">
        <f>SUM(I30:I34)</f>
        <v>671</v>
      </c>
      <c r="J35" s="205">
        <f>SUM(J30:J34)</f>
        <v>602</v>
      </c>
      <c r="K35" s="161">
        <f t="shared" si="9"/>
        <v>1817</v>
      </c>
    </row>
    <row r="36" spans="1:11" s="298" customFormat="1" ht="17.25" customHeight="1" x14ac:dyDescent="0.4">
      <c r="A36" s="204" t="s">
        <v>199</v>
      </c>
      <c r="B36" s="202"/>
      <c r="C36" s="202"/>
      <c r="D36" s="202"/>
      <c r="E36" s="200"/>
      <c r="F36" s="201"/>
      <c r="G36" s="204" t="s">
        <v>203</v>
      </c>
      <c r="H36" s="202"/>
      <c r="I36" s="202"/>
      <c r="J36" s="202"/>
      <c r="K36" s="200"/>
    </row>
    <row r="37" spans="1:11" ht="17.25" customHeight="1" x14ac:dyDescent="0.2">
      <c r="A37" s="155" t="s">
        <v>440</v>
      </c>
      <c r="B37" s="156">
        <v>121</v>
      </c>
      <c r="C37" s="156">
        <v>109</v>
      </c>
      <c r="D37" s="156">
        <v>121</v>
      </c>
      <c r="E37" s="161">
        <f t="shared" ref="E37:E42" si="10">SUM(B37:D37)</f>
        <v>351</v>
      </c>
      <c r="F37" s="157"/>
      <c r="G37" s="155" t="s">
        <v>420</v>
      </c>
      <c r="H37" s="156">
        <v>129</v>
      </c>
      <c r="I37" s="156">
        <v>124</v>
      </c>
      <c r="J37" s="156">
        <v>113</v>
      </c>
      <c r="K37" s="161">
        <f t="shared" ref="K37:K42" si="11">SUM(H37:J37)</f>
        <v>366</v>
      </c>
    </row>
    <row r="38" spans="1:11" ht="17.25" customHeight="1" x14ac:dyDescent="0.2">
      <c r="A38" s="155" t="s">
        <v>438</v>
      </c>
      <c r="B38" s="156">
        <v>137</v>
      </c>
      <c r="C38" s="156">
        <v>115</v>
      </c>
      <c r="D38" s="156">
        <v>107</v>
      </c>
      <c r="E38" s="161">
        <f t="shared" si="10"/>
        <v>359</v>
      </c>
      <c r="F38" s="157"/>
      <c r="G38" s="155" t="s">
        <v>419</v>
      </c>
      <c r="H38" s="156">
        <v>100</v>
      </c>
      <c r="I38" s="156">
        <v>115</v>
      </c>
      <c r="J38" s="156">
        <v>106</v>
      </c>
      <c r="K38" s="161">
        <f t="shared" si="11"/>
        <v>321</v>
      </c>
    </row>
    <row r="39" spans="1:11" ht="17.25" customHeight="1" x14ac:dyDescent="0.2">
      <c r="A39" s="155" t="s">
        <v>439</v>
      </c>
      <c r="B39" s="156">
        <v>118</v>
      </c>
      <c r="C39" s="156">
        <v>118</v>
      </c>
      <c r="D39" s="156">
        <v>122</v>
      </c>
      <c r="E39" s="161">
        <f t="shared" si="10"/>
        <v>358</v>
      </c>
      <c r="F39" s="157"/>
      <c r="G39" s="155" t="s">
        <v>418</v>
      </c>
      <c r="H39" s="156">
        <v>102</v>
      </c>
      <c r="I39" s="156">
        <v>130</v>
      </c>
      <c r="J39" s="156">
        <v>118</v>
      </c>
      <c r="K39" s="161">
        <f t="shared" si="11"/>
        <v>350</v>
      </c>
    </row>
    <row r="40" spans="1:11" ht="17.25" customHeight="1" x14ac:dyDescent="0.2">
      <c r="A40" s="155" t="s">
        <v>442</v>
      </c>
      <c r="B40" s="156">
        <v>120</v>
      </c>
      <c r="C40" s="156">
        <v>125</v>
      </c>
      <c r="D40" s="156">
        <v>123</v>
      </c>
      <c r="E40" s="161">
        <f t="shared" si="10"/>
        <v>368</v>
      </c>
      <c r="F40" s="157"/>
      <c r="G40" s="155" t="s">
        <v>421</v>
      </c>
      <c r="H40" s="156">
        <v>128</v>
      </c>
      <c r="I40" s="156">
        <v>138</v>
      </c>
      <c r="J40" s="156">
        <v>102</v>
      </c>
      <c r="K40" s="161">
        <f t="shared" si="11"/>
        <v>368</v>
      </c>
    </row>
    <row r="41" spans="1:11" ht="17.25" customHeight="1" x14ac:dyDescent="0.2">
      <c r="A41" s="155" t="s">
        <v>441</v>
      </c>
      <c r="B41" s="156">
        <v>132</v>
      </c>
      <c r="C41" s="156">
        <v>131</v>
      </c>
      <c r="D41" s="156">
        <v>129</v>
      </c>
      <c r="E41" s="161">
        <f t="shared" si="10"/>
        <v>392</v>
      </c>
      <c r="F41" s="157"/>
      <c r="G41" s="155" t="s">
        <v>422</v>
      </c>
      <c r="H41" s="156">
        <v>100</v>
      </c>
      <c r="I41" s="156">
        <v>133</v>
      </c>
      <c r="J41" s="156">
        <v>126</v>
      </c>
      <c r="K41" s="161">
        <f t="shared" si="11"/>
        <v>359</v>
      </c>
    </row>
    <row r="42" spans="1:11" ht="17.25" customHeight="1" x14ac:dyDescent="0.2">
      <c r="A42" s="159" t="s">
        <v>378</v>
      </c>
      <c r="B42" s="205">
        <f>SUM(B37:B41)</f>
        <v>628</v>
      </c>
      <c r="C42" s="161">
        <f>SUM(C37:C41)</f>
        <v>598</v>
      </c>
      <c r="D42" s="205">
        <f>SUM(D37:D41)</f>
        <v>602</v>
      </c>
      <c r="E42" s="205">
        <f t="shared" si="10"/>
        <v>1828</v>
      </c>
      <c r="F42" s="162"/>
      <c r="G42" s="159" t="s">
        <v>379</v>
      </c>
      <c r="H42" s="161">
        <f>SUM(H37:H41)</f>
        <v>559</v>
      </c>
      <c r="I42" s="205">
        <f>SUM(I37:I41)</f>
        <v>640</v>
      </c>
      <c r="J42" s="161">
        <f>SUM(J37:J41)</f>
        <v>565</v>
      </c>
      <c r="K42" s="161">
        <f t="shared" si="11"/>
        <v>1764</v>
      </c>
    </row>
    <row r="43" spans="1:11" s="298" customFormat="1" ht="17.25" customHeight="1" x14ac:dyDescent="0.4">
      <c r="A43" s="204" t="s">
        <v>230</v>
      </c>
      <c r="B43" s="202"/>
      <c r="C43" s="202"/>
      <c r="D43" s="202"/>
      <c r="E43" s="200"/>
      <c r="F43" s="201"/>
      <c r="G43" s="204" t="s">
        <v>231</v>
      </c>
      <c r="H43" s="202"/>
      <c r="I43" s="202"/>
      <c r="J43" s="202"/>
      <c r="K43" s="200"/>
    </row>
    <row r="44" spans="1:11" ht="17.25" customHeight="1" x14ac:dyDescent="0.2">
      <c r="A44" s="155" t="s">
        <v>384</v>
      </c>
      <c r="B44" s="156">
        <v>118</v>
      </c>
      <c r="C44" s="156">
        <v>109</v>
      </c>
      <c r="D44" s="156">
        <v>108</v>
      </c>
      <c r="E44" s="161">
        <f t="shared" ref="E44:E49" si="12">SUM(B44:D44)</f>
        <v>335</v>
      </c>
      <c r="F44" s="157"/>
      <c r="G44" s="155" t="s">
        <v>562</v>
      </c>
      <c r="H44" s="156">
        <v>132</v>
      </c>
      <c r="I44" s="156">
        <v>124</v>
      </c>
      <c r="J44" s="156">
        <v>108</v>
      </c>
      <c r="K44" s="161">
        <f>SUM(H44:J44)</f>
        <v>364</v>
      </c>
    </row>
    <row r="45" spans="1:11" ht="17.25" customHeight="1" x14ac:dyDescent="0.2">
      <c r="A45" s="155" t="s">
        <v>448</v>
      </c>
      <c r="B45" s="156">
        <v>92</v>
      </c>
      <c r="C45" s="156">
        <v>117</v>
      </c>
      <c r="D45" s="156">
        <v>122</v>
      </c>
      <c r="E45" s="161">
        <f t="shared" si="12"/>
        <v>331</v>
      </c>
      <c r="F45" s="157"/>
      <c r="G45" s="155" t="s">
        <v>392</v>
      </c>
      <c r="H45" s="156">
        <v>107</v>
      </c>
      <c r="I45" s="156">
        <v>118</v>
      </c>
      <c r="J45" s="156">
        <v>136</v>
      </c>
      <c r="K45" s="161">
        <f>SUM(H45:J45)</f>
        <v>361</v>
      </c>
    </row>
    <row r="46" spans="1:11" ht="17.25" customHeight="1" x14ac:dyDescent="0.2">
      <c r="A46" s="155" t="s">
        <v>381</v>
      </c>
      <c r="B46" s="156">
        <v>110</v>
      </c>
      <c r="C46" s="156">
        <v>121</v>
      </c>
      <c r="D46" s="156">
        <v>132</v>
      </c>
      <c r="E46" s="161">
        <f t="shared" si="12"/>
        <v>363</v>
      </c>
      <c r="F46" s="157"/>
      <c r="G46" s="155" t="s">
        <v>394</v>
      </c>
      <c r="H46" s="156">
        <v>123</v>
      </c>
      <c r="I46" s="156">
        <v>109</v>
      </c>
      <c r="J46" s="156">
        <v>97</v>
      </c>
      <c r="K46" s="161">
        <f>SUM(H46:J46)</f>
        <v>329</v>
      </c>
    </row>
    <row r="47" spans="1:11" ht="17.25" customHeight="1" x14ac:dyDescent="0.2">
      <c r="A47" s="155" t="s">
        <v>382</v>
      </c>
      <c r="B47" s="156">
        <v>126</v>
      </c>
      <c r="C47" s="156">
        <v>176</v>
      </c>
      <c r="D47" s="156">
        <v>114</v>
      </c>
      <c r="E47" s="161">
        <f t="shared" si="12"/>
        <v>416</v>
      </c>
      <c r="F47" s="157"/>
      <c r="G47" s="155" t="s">
        <v>391</v>
      </c>
      <c r="H47" s="156">
        <v>127</v>
      </c>
      <c r="I47" s="156">
        <v>94</v>
      </c>
      <c r="J47" s="156">
        <v>96</v>
      </c>
      <c r="K47" s="161">
        <f>SUM(H47:J47)</f>
        <v>317</v>
      </c>
    </row>
    <row r="48" spans="1:11" ht="17.25" customHeight="1" x14ac:dyDescent="0.2">
      <c r="A48" s="155" t="s">
        <v>383</v>
      </c>
      <c r="B48" s="156">
        <v>135</v>
      </c>
      <c r="C48" s="156">
        <v>153</v>
      </c>
      <c r="D48" s="156">
        <v>130</v>
      </c>
      <c r="E48" s="161">
        <f t="shared" si="12"/>
        <v>418</v>
      </c>
      <c r="F48" s="157"/>
      <c r="G48" s="155" t="s">
        <v>390</v>
      </c>
      <c r="H48" s="156">
        <v>125</v>
      </c>
      <c r="I48" s="156">
        <v>106</v>
      </c>
      <c r="J48" s="156">
        <v>142</v>
      </c>
      <c r="K48" s="161">
        <f>SUM(H48:J48)</f>
        <v>373</v>
      </c>
    </row>
    <row r="49" spans="1:11" ht="17.25" customHeight="1" x14ac:dyDescent="0.2">
      <c r="A49" s="159" t="s">
        <v>378</v>
      </c>
      <c r="B49" s="161">
        <f>SUM(B44:B48)</f>
        <v>581</v>
      </c>
      <c r="C49" s="205">
        <f>SUM(C44:C48)</f>
        <v>676</v>
      </c>
      <c r="D49" s="205">
        <f>SUM(D44:D48)</f>
        <v>606</v>
      </c>
      <c r="E49" s="205">
        <f t="shared" si="12"/>
        <v>1863</v>
      </c>
      <c r="F49" s="162"/>
      <c r="G49" s="159" t="s">
        <v>379</v>
      </c>
      <c r="H49" s="205">
        <f>SUM(H44:H48)</f>
        <v>614</v>
      </c>
      <c r="I49" s="161">
        <f>SUM(I44:I48)</f>
        <v>551</v>
      </c>
      <c r="J49" s="161">
        <f>SUM(J44:J48)</f>
        <v>579</v>
      </c>
      <c r="K49" s="161">
        <f>SUM(K44:K48)</f>
        <v>1744</v>
      </c>
    </row>
    <row r="50" spans="1:11" ht="19.5" x14ac:dyDescent="0.35">
      <c r="A50" s="446" t="s">
        <v>27</v>
      </c>
      <c r="B50" s="447"/>
      <c r="C50" s="447"/>
      <c r="D50" s="447"/>
      <c r="E50" s="448"/>
      <c r="F50" s="154"/>
      <c r="G50" s="390" t="s">
        <v>28</v>
      </c>
      <c r="H50" s="450" t="s">
        <v>29</v>
      </c>
      <c r="I50" s="450"/>
      <c r="J50" s="450"/>
      <c r="K50" s="451"/>
    </row>
    <row r="51" spans="1:11" ht="19.5" x14ac:dyDescent="0.35">
      <c r="A51" s="449">
        <v>41299</v>
      </c>
      <c r="B51" s="450"/>
      <c r="C51" s="450"/>
      <c r="D51" s="450"/>
      <c r="E51" s="451"/>
      <c r="F51" s="154"/>
      <c r="G51" s="391" t="s">
        <v>663</v>
      </c>
      <c r="H51" s="450">
        <f>A51+7</f>
        <v>41306</v>
      </c>
      <c r="I51" s="450"/>
      <c r="J51" s="450"/>
      <c r="K51" s="451"/>
    </row>
    <row r="52" spans="1:11" ht="19.5" x14ac:dyDescent="0.3">
      <c r="A52" s="443" t="s">
        <v>649</v>
      </c>
      <c r="B52" s="444"/>
      <c r="C52" s="444"/>
      <c r="D52" s="444"/>
      <c r="E52" s="445"/>
      <c r="G52" s="392" t="s">
        <v>656</v>
      </c>
      <c r="H52" s="444" t="s">
        <v>665</v>
      </c>
      <c r="I52" s="444"/>
      <c r="J52" s="444"/>
      <c r="K52" s="445"/>
    </row>
    <row r="53" spans="1:11" ht="19.5" x14ac:dyDescent="0.3">
      <c r="A53" s="443" t="s">
        <v>650</v>
      </c>
      <c r="B53" s="444"/>
      <c r="C53" s="444"/>
      <c r="D53" s="444"/>
      <c r="E53" s="445"/>
      <c r="G53" s="392" t="s">
        <v>657</v>
      </c>
      <c r="H53" s="444" t="s">
        <v>666</v>
      </c>
      <c r="I53" s="444"/>
      <c r="J53" s="444"/>
      <c r="K53" s="445"/>
    </row>
    <row r="54" spans="1:11" ht="19.5" x14ac:dyDescent="0.3">
      <c r="A54" s="443" t="s">
        <v>651</v>
      </c>
      <c r="B54" s="444"/>
      <c r="C54" s="444"/>
      <c r="D54" s="444"/>
      <c r="E54" s="445"/>
      <c r="G54" s="392" t="s">
        <v>658</v>
      </c>
      <c r="H54" s="444" t="s">
        <v>667</v>
      </c>
      <c r="I54" s="444"/>
      <c r="J54" s="444"/>
      <c r="K54" s="445"/>
    </row>
    <row r="55" spans="1:11" ht="19.5" x14ac:dyDescent="0.3">
      <c r="A55" s="443" t="s">
        <v>652</v>
      </c>
      <c r="B55" s="444"/>
      <c r="C55" s="444"/>
      <c r="D55" s="444"/>
      <c r="E55" s="445"/>
      <c r="G55" s="392" t="s">
        <v>659</v>
      </c>
      <c r="H55" s="444" t="s">
        <v>668</v>
      </c>
      <c r="I55" s="444"/>
      <c r="J55" s="444"/>
      <c r="K55" s="445"/>
    </row>
    <row r="56" spans="1:11" ht="19.5" x14ac:dyDescent="0.3">
      <c r="A56" s="443" t="s">
        <v>653</v>
      </c>
      <c r="B56" s="444"/>
      <c r="C56" s="444"/>
      <c r="D56" s="444"/>
      <c r="E56" s="445"/>
      <c r="G56" s="392" t="s">
        <v>660</v>
      </c>
      <c r="H56" s="444" t="s">
        <v>669</v>
      </c>
      <c r="I56" s="444"/>
      <c r="J56" s="444"/>
      <c r="K56" s="445"/>
    </row>
    <row r="57" spans="1:11" ht="19.5" x14ac:dyDescent="0.3">
      <c r="A57" s="443" t="s">
        <v>654</v>
      </c>
      <c r="B57" s="444"/>
      <c r="C57" s="444"/>
      <c r="D57" s="444"/>
      <c r="E57" s="445"/>
      <c r="G57" s="392" t="s">
        <v>661</v>
      </c>
      <c r="H57" s="444" t="s">
        <v>670</v>
      </c>
      <c r="I57" s="444"/>
      <c r="J57" s="444"/>
      <c r="K57" s="445"/>
    </row>
    <row r="58" spans="1:11" ht="19.5" x14ac:dyDescent="0.3">
      <c r="A58" s="440" t="s">
        <v>655</v>
      </c>
      <c r="B58" s="441"/>
      <c r="C58" s="441"/>
      <c r="D58" s="441"/>
      <c r="E58" s="442"/>
      <c r="G58" s="393" t="s">
        <v>662</v>
      </c>
      <c r="H58" s="441" t="s">
        <v>671</v>
      </c>
      <c r="I58" s="441"/>
      <c r="J58" s="441"/>
      <c r="K58" s="442"/>
    </row>
  </sheetData>
  <mergeCells count="18">
    <mergeCell ref="A50:E50"/>
    <mergeCell ref="H50:K50"/>
    <mergeCell ref="A51:E51"/>
    <mergeCell ref="H51:K51"/>
    <mergeCell ref="A52:E52"/>
    <mergeCell ref="H52:K52"/>
    <mergeCell ref="A53:E53"/>
    <mergeCell ref="H53:K53"/>
    <mergeCell ref="A54:E54"/>
    <mergeCell ref="H54:K54"/>
    <mergeCell ref="A55:E55"/>
    <mergeCell ref="H55:K55"/>
    <mergeCell ref="A56:E56"/>
    <mergeCell ref="H56:K56"/>
    <mergeCell ref="A57:E57"/>
    <mergeCell ref="H57:K57"/>
    <mergeCell ref="A58:E58"/>
    <mergeCell ref="H58:K58"/>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5" sqref="A6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202</v>
      </c>
      <c r="B1" s="199"/>
      <c r="C1" s="199"/>
      <c r="D1" s="199"/>
      <c r="E1" s="200"/>
      <c r="F1" s="201"/>
      <c r="G1" s="198" t="s">
        <v>199</v>
      </c>
      <c r="H1" s="202"/>
      <c r="I1" s="202"/>
      <c r="J1" s="202"/>
      <c r="K1" s="200"/>
    </row>
    <row r="2" spans="1:11" ht="17.25" customHeight="1" x14ac:dyDescent="0.2">
      <c r="A2" s="155" t="s">
        <v>373</v>
      </c>
      <c r="B2" s="156">
        <v>123</v>
      </c>
      <c r="C2" s="156">
        <v>128</v>
      </c>
      <c r="D2" s="156">
        <v>123</v>
      </c>
      <c r="E2" s="164">
        <f t="shared" ref="E2:E7" si="0">SUM(B2:D2)</f>
        <v>374</v>
      </c>
      <c r="F2" s="157"/>
      <c r="G2" s="155" t="s">
        <v>440</v>
      </c>
      <c r="H2" s="156">
        <v>110</v>
      </c>
      <c r="I2" s="156">
        <v>111</v>
      </c>
      <c r="J2" s="156">
        <v>127</v>
      </c>
      <c r="K2" s="161">
        <f t="shared" ref="K2:K7" si="1">SUM(H2:J2)</f>
        <v>348</v>
      </c>
    </row>
    <row r="3" spans="1:11" ht="17.25" customHeight="1" x14ac:dyDescent="0.2">
      <c r="A3" s="155" t="s">
        <v>374</v>
      </c>
      <c r="B3" s="156">
        <v>92</v>
      </c>
      <c r="C3" s="156">
        <v>131</v>
      </c>
      <c r="D3" s="156">
        <v>98</v>
      </c>
      <c r="E3" s="164">
        <f t="shared" si="0"/>
        <v>321</v>
      </c>
      <c r="F3" s="157"/>
      <c r="G3" s="155" t="s">
        <v>438</v>
      </c>
      <c r="H3" s="156">
        <v>109</v>
      </c>
      <c r="I3" s="156">
        <v>101</v>
      </c>
      <c r="J3" s="156">
        <v>116</v>
      </c>
      <c r="K3" s="161">
        <f t="shared" si="1"/>
        <v>326</v>
      </c>
    </row>
    <row r="4" spans="1:11" ht="17.25" customHeight="1" x14ac:dyDescent="0.2">
      <c r="A4" s="155" t="s">
        <v>375</v>
      </c>
      <c r="B4" s="156">
        <v>125</v>
      </c>
      <c r="C4" s="156">
        <v>102</v>
      </c>
      <c r="D4" s="156">
        <v>98</v>
      </c>
      <c r="E4" s="164">
        <f t="shared" si="0"/>
        <v>325</v>
      </c>
      <c r="F4" s="157"/>
      <c r="G4" s="155" t="s">
        <v>439</v>
      </c>
      <c r="H4" s="156">
        <v>100</v>
      </c>
      <c r="I4" s="156">
        <v>124</v>
      </c>
      <c r="J4" s="156">
        <v>114</v>
      </c>
      <c r="K4" s="161">
        <f t="shared" si="1"/>
        <v>338</v>
      </c>
    </row>
    <row r="5" spans="1:11" ht="17.25" customHeight="1" x14ac:dyDescent="0.2">
      <c r="A5" s="155" t="s">
        <v>376</v>
      </c>
      <c r="B5" s="156">
        <v>112</v>
      </c>
      <c r="C5" s="156">
        <v>125</v>
      </c>
      <c r="D5" s="156">
        <v>115</v>
      </c>
      <c r="E5" s="164">
        <f t="shared" si="0"/>
        <v>352</v>
      </c>
      <c r="F5" s="157"/>
      <c r="G5" s="155" t="s">
        <v>442</v>
      </c>
      <c r="H5" s="156">
        <v>128</v>
      </c>
      <c r="I5" s="156">
        <v>120</v>
      </c>
      <c r="J5" s="156">
        <v>150</v>
      </c>
      <c r="K5" s="161">
        <f t="shared" si="1"/>
        <v>398</v>
      </c>
    </row>
    <row r="6" spans="1:11" ht="17.25" customHeight="1" x14ac:dyDescent="0.2">
      <c r="A6" s="155" t="s">
        <v>377</v>
      </c>
      <c r="B6" s="156">
        <v>113</v>
      </c>
      <c r="C6" s="156">
        <v>117</v>
      </c>
      <c r="D6" s="156">
        <v>128</v>
      </c>
      <c r="E6" s="164">
        <f t="shared" si="0"/>
        <v>358</v>
      </c>
      <c r="F6" s="157"/>
      <c r="G6" s="155" t="s">
        <v>441</v>
      </c>
      <c r="H6" s="156">
        <v>119</v>
      </c>
      <c r="I6" s="156">
        <v>133</v>
      </c>
      <c r="J6" s="156">
        <v>126</v>
      </c>
      <c r="K6" s="161">
        <f t="shared" si="1"/>
        <v>378</v>
      </c>
    </row>
    <row r="7" spans="1:11" ht="17.25" customHeight="1" x14ac:dyDescent="0.2">
      <c r="A7" s="159" t="s">
        <v>379</v>
      </c>
      <c r="B7" s="160">
        <f>SUM(B2:B6)</f>
        <v>565</v>
      </c>
      <c r="C7" s="206">
        <f>SUM(C2:C6)</f>
        <v>603</v>
      </c>
      <c r="D7" s="160">
        <f>SUM(D2:D6)</f>
        <v>562</v>
      </c>
      <c r="E7" s="161">
        <f t="shared" si="0"/>
        <v>1730</v>
      </c>
      <c r="F7" s="162"/>
      <c r="G7" s="159" t="s">
        <v>378</v>
      </c>
      <c r="H7" s="205">
        <f>SUM(H2:H6)</f>
        <v>566</v>
      </c>
      <c r="I7" s="161">
        <f>SUM(I2:I6)</f>
        <v>589</v>
      </c>
      <c r="J7" s="205">
        <f>SUM(J2:J6)</f>
        <v>633</v>
      </c>
      <c r="K7" s="205">
        <f t="shared" si="1"/>
        <v>1788</v>
      </c>
    </row>
    <row r="8" spans="1:11" s="298" customFormat="1" ht="17.25" customHeight="1" x14ac:dyDescent="0.4">
      <c r="A8" s="198" t="s">
        <v>208</v>
      </c>
      <c r="B8" s="199"/>
      <c r="C8" s="199"/>
      <c r="D8" s="199"/>
      <c r="E8" s="200"/>
      <c r="F8" s="201"/>
      <c r="G8" s="198" t="s">
        <v>200</v>
      </c>
      <c r="H8" s="202"/>
      <c r="I8" s="202"/>
      <c r="J8" s="202"/>
      <c r="K8" s="200"/>
    </row>
    <row r="9" spans="1:11" ht="17.25" customHeight="1" x14ac:dyDescent="0.2">
      <c r="A9" s="155" t="s">
        <v>443</v>
      </c>
      <c r="B9" s="156">
        <v>120</v>
      </c>
      <c r="C9" s="156">
        <v>105</v>
      </c>
      <c r="D9" s="156">
        <v>112</v>
      </c>
      <c r="E9" s="164">
        <f t="shared" ref="E9:E14" si="2">SUM(B9:D9)</f>
        <v>337</v>
      </c>
      <c r="F9" s="157"/>
      <c r="G9" s="155" t="s">
        <v>407</v>
      </c>
      <c r="H9" s="156">
        <v>120</v>
      </c>
      <c r="I9" s="156">
        <v>97</v>
      </c>
      <c r="J9" s="156">
        <v>98</v>
      </c>
      <c r="K9" s="161">
        <f t="shared" ref="K9:K14" si="3">SUM(H9:J9)</f>
        <v>315</v>
      </c>
    </row>
    <row r="10" spans="1:11" ht="17.25" customHeight="1" x14ac:dyDescent="0.2">
      <c r="A10" s="155" t="s">
        <v>446</v>
      </c>
      <c r="B10" s="156">
        <v>105</v>
      </c>
      <c r="C10" s="156">
        <v>123</v>
      </c>
      <c r="D10" s="156">
        <v>107</v>
      </c>
      <c r="E10" s="164">
        <f t="shared" si="2"/>
        <v>335</v>
      </c>
      <c r="F10" s="157"/>
      <c r="G10" s="155" t="s">
        <v>408</v>
      </c>
      <c r="H10" s="156">
        <v>119</v>
      </c>
      <c r="I10" s="156">
        <v>115</v>
      </c>
      <c r="J10" s="156">
        <v>123</v>
      </c>
      <c r="K10" s="161">
        <f t="shared" si="3"/>
        <v>357</v>
      </c>
    </row>
    <row r="11" spans="1:11" ht="17.25" customHeight="1" x14ac:dyDescent="0.2">
      <c r="A11" s="155" t="s">
        <v>468</v>
      </c>
      <c r="B11" s="156">
        <v>122</v>
      </c>
      <c r="C11" s="156">
        <v>90</v>
      </c>
      <c r="D11" s="156">
        <v>130</v>
      </c>
      <c r="E11" s="164">
        <f t="shared" si="2"/>
        <v>342</v>
      </c>
      <c r="F11" s="157"/>
      <c r="G11" s="155" t="s">
        <v>409</v>
      </c>
      <c r="H11" s="156">
        <v>111</v>
      </c>
      <c r="I11" s="156">
        <v>104</v>
      </c>
      <c r="J11" s="156">
        <v>108</v>
      </c>
      <c r="K11" s="161">
        <f t="shared" si="3"/>
        <v>323</v>
      </c>
    </row>
    <row r="12" spans="1:11" ht="17.25" customHeight="1" x14ac:dyDescent="0.2">
      <c r="A12" s="155" t="s">
        <v>609</v>
      </c>
      <c r="B12" s="156">
        <v>115</v>
      </c>
      <c r="C12" s="156">
        <v>137</v>
      </c>
      <c r="D12" s="156">
        <v>119</v>
      </c>
      <c r="E12" s="164">
        <f t="shared" si="2"/>
        <v>371</v>
      </c>
      <c r="F12" s="157"/>
      <c r="G12" s="155" t="s">
        <v>410</v>
      </c>
      <c r="H12" s="156">
        <v>105</v>
      </c>
      <c r="I12" s="156">
        <v>118</v>
      </c>
      <c r="J12" s="156">
        <v>129</v>
      </c>
      <c r="K12" s="161">
        <f t="shared" si="3"/>
        <v>352</v>
      </c>
    </row>
    <row r="13" spans="1:11" ht="17.25" customHeight="1" x14ac:dyDescent="0.2">
      <c r="A13" s="155" t="s">
        <v>447</v>
      </c>
      <c r="B13" s="156">
        <v>115</v>
      </c>
      <c r="C13" s="156">
        <v>125</v>
      </c>
      <c r="D13" s="156">
        <v>118</v>
      </c>
      <c r="E13" s="164">
        <f t="shared" si="2"/>
        <v>358</v>
      </c>
      <c r="F13" s="157"/>
      <c r="G13" s="155" t="s">
        <v>411</v>
      </c>
      <c r="H13" s="156">
        <v>109</v>
      </c>
      <c r="I13" s="156">
        <v>124</v>
      </c>
      <c r="J13" s="156">
        <v>114</v>
      </c>
      <c r="K13" s="161">
        <f t="shared" si="3"/>
        <v>347</v>
      </c>
    </row>
    <row r="14" spans="1:11" ht="17.25" customHeight="1" x14ac:dyDescent="0.2">
      <c r="A14" s="159" t="s">
        <v>400</v>
      </c>
      <c r="B14" s="206">
        <f>SUM(B9:B13)</f>
        <v>577</v>
      </c>
      <c r="C14" s="206">
        <f>SUM(C9:C13)</f>
        <v>580</v>
      </c>
      <c r="D14" s="206">
        <f>SUM(D9:D13)</f>
        <v>586</v>
      </c>
      <c r="E14" s="205">
        <f t="shared" si="2"/>
        <v>1743</v>
      </c>
      <c r="F14" s="162"/>
      <c r="G14" s="159" t="s">
        <v>401</v>
      </c>
      <c r="H14" s="161">
        <f>SUM(H9:H13)</f>
        <v>564</v>
      </c>
      <c r="I14" s="161">
        <f>SUM(I9:I13)</f>
        <v>558</v>
      </c>
      <c r="J14" s="161">
        <f>SUM(J9:J13)</f>
        <v>572</v>
      </c>
      <c r="K14" s="161">
        <f t="shared" si="3"/>
        <v>1694</v>
      </c>
    </row>
    <row r="15" spans="1:11" s="298" customFormat="1" ht="17.25" customHeight="1" x14ac:dyDescent="0.4">
      <c r="A15" s="198" t="s">
        <v>204</v>
      </c>
      <c r="B15" s="199"/>
      <c r="C15" s="199"/>
      <c r="D15" s="199"/>
      <c r="E15" s="200"/>
      <c r="F15" s="201"/>
      <c r="G15" s="198" t="s">
        <v>201</v>
      </c>
      <c r="H15" s="202"/>
      <c r="I15" s="202"/>
      <c r="J15" s="202"/>
      <c r="K15" s="200"/>
    </row>
    <row r="16" spans="1:11" ht="17.25" customHeight="1" x14ac:dyDescent="0.2">
      <c r="A16" s="155" t="s">
        <v>433</v>
      </c>
      <c r="B16" s="156">
        <v>121</v>
      </c>
      <c r="C16" s="156">
        <v>130</v>
      </c>
      <c r="D16" s="156">
        <v>120</v>
      </c>
      <c r="E16" s="164">
        <f t="shared" ref="E16:E21" si="4">SUM(B16:D16)</f>
        <v>371</v>
      </c>
      <c r="F16" s="157"/>
      <c r="G16" s="155" t="s">
        <v>395</v>
      </c>
      <c r="H16" s="156">
        <v>138</v>
      </c>
      <c r="I16" s="156">
        <v>122</v>
      </c>
      <c r="J16" s="156">
        <v>105</v>
      </c>
      <c r="K16" s="161">
        <f t="shared" ref="K16:K21" si="5">SUM(H16:J16)</f>
        <v>365</v>
      </c>
    </row>
    <row r="17" spans="1:11" ht="17.25" customHeight="1" x14ac:dyDescent="0.2">
      <c r="A17" s="155" t="s">
        <v>435</v>
      </c>
      <c r="B17" s="156">
        <v>102</v>
      </c>
      <c r="C17" s="156">
        <v>98</v>
      </c>
      <c r="D17" s="156">
        <v>102</v>
      </c>
      <c r="E17" s="164">
        <f t="shared" si="4"/>
        <v>302</v>
      </c>
      <c r="F17" s="157"/>
      <c r="G17" s="155" t="s">
        <v>599</v>
      </c>
      <c r="H17" s="156">
        <v>124</v>
      </c>
      <c r="I17" s="156">
        <v>107</v>
      </c>
      <c r="J17" s="156">
        <v>115</v>
      </c>
      <c r="K17" s="161">
        <f t="shared" si="5"/>
        <v>346</v>
      </c>
    </row>
    <row r="18" spans="1:11" ht="17.25" customHeight="1" x14ac:dyDescent="0.2">
      <c r="A18" s="155" t="s">
        <v>434</v>
      </c>
      <c r="B18" s="156">
        <v>101</v>
      </c>
      <c r="C18" s="156">
        <v>101</v>
      </c>
      <c r="D18" s="156">
        <v>110</v>
      </c>
      <c r="E18" s="164">
        <f t="shared" si="4"/>
        <v>312</v>
      </c>
      <c r="F18" s="157"/>
      <c r="G18" s="155" t="s">
        <v>449</v>
      </c>
      <c r="H18" s="156">
        <v>107</v>
      </c>
      <c r="I18" s="156">
        <v>117</v>
      </c>
      <c r="J18" s="156">
        <v>124</v>
      </c>
      <c r="K18" s="161">
        <f t="shared" si="5"/>
        <v>348</v>
      </c>
    </row>
    <row r="19" spans="1:11" ht="17.25" customHeight="1" x14ac:dyDescent="0.2">
      <c r="A19" s="155" t="s">
        <v>436</v>
      </c>
      <c r="B19" s="156">
        <v>110</v>
      </c>
      <c r="C19" s="156">
        <v>111</v>
      </c>
      <c r="D19" s="156">
        <v>107</v>
      </c>
      <c r="E19" s="164">
        <f t="shared" si="4"/>
        <v>328</v>
      </c>
      <c r="F19" s="157"/>
      <c r="G19" s="155" t="s">
        <v>398</v>
      </c>
      <c r="H19" s="156">
        <v>125</v>
      </c>
      <c r="I19" s="156">
        <v>126</v>
      </c>
      <c r="J19" s="156">
        <v>107</v>
      </c>
      <c r="K19" s="161">
        <f t="shared" si="5"/>
        <v>358</v>
      </c>
    </row>
    <row r="20" spans="1:11" ht="17.25" customHeight="1" x14ac:dyDescent="0.2">
      <c r="A20" s="155" t="s">
        <v>437</v>
      </c>
      <c r="B20" s="156">
        <v>116</v>
      </c>
      <c r="C20" s="156">
        <v>109</v>
      </c>
      <c r="D20" s="156">
        <v>110</v>
      </c>
      <c r="E20" s="164">
        <f t="shared" si="4"/>
        <v>335</v>
      </c>
      <c r="F20" s="157"/>
      <c r="G20" s="155" t="s">
        <v>399</v>
      </c>
      <c r="H20" s="156">
        <v>109</v>
      </c>
      <c r="I20" s="156">
        <v>115</v>
      </c>
      <c r="J20" s="156">
        <v>110</v>
      </c>
      <c r="K20" s="161">
        <f t="shared" si="5"/>
        <v>334</v>
      </c>
    </row>
    <row r="21" spans="1:11" ht="17.25" customHeight="1" x14ac:dyDescent="0.2">
      <c r="A21" s="159" t="s">
        <v>401</v>
      </c>
      <c r="B21" s="160">
        <f>SUM(B16:B20)</f>
        <v>550</v>
      </c>
      <c r="C21" s="160">
        <f>SUM(C16:C20)</f>
        <v>549</v>
      </c>
      <c r="D21" s="160">
        <f>SUM(D16:D20)</f>
        <v>549</v>
      </c>
      <c r="E21" s="161">
        <f t="shared" si="4"/>
        <v>1648</v>
      </c>
      <c r="F21" s="162"/>
      <c r="G21" s="159" t="s">
        <v>400</v>
      </c>
      <c r="H21" s="205">
        <f>SUM(H16:H20)</f>
        <v>603</v>
      </c>
      <c r="I21" s="205">
        <f>SUM(I16:I20)</f>
        <v>587</v>
      </c>
      <c r="J21" s="205">
        <f>SUM(J16:J20)</f>
        <v>561</v>
      </c>
      <c r="K21" s="205">
        <f t="shared" si="5"/>
        <v>1751</v>
      </c>
    </row>
    <row r="22" spans="1:11" s="298" customFormat="1" ht="17.25" customHeight="1" x14ac:dyDescent="0.4">
      <c r="A22" s="204" t="s">
        <v>203</v>
      </c>
      <c r="B22" s="202"/>
      <c r="C22" s="202"/>
      <c r="D22" s="202"/>
      <c r="E22" s="200"/>
      <c r="F22" s="201"/>
      <c r="G22" s="204" t="s">
        <v>231</v>
      </c>
      <c r="H22" s="202"/>
      <c r="I22" s="202"/>
      <c r="J22" s="202"/>
      <c r="K22" s="200"/>
    </row>
    <row r="23" spans="1:11" ht="17.25" customHeight="1" x14ac:dyDescent="0.2">
      <c r="A23" s="155" t="s">
        <v>420</v>
      </c>
      <c r="B23" s="156">
        <v>116</v>
      </c>
      <c r="C23" s="156">
        <v>149</v>
      </c>
      <c r="D23" s="156">
        <v>151</v>
      </c>
      <c r="E23" s="161">
        <f t="shared" ref="E23:E28" si="6">SUM(B23:D23)</f>
        <v>416</v>
      </c>
      <c r="F23" s="157"/>
      <c r="G23" s="155" t="s">
        <v>444</v>
      </c>
      <c r="H23" s="156">
        <v>124</v>
      </c>
      <c r="I23" s="156">
        <v>121</v>
      </c>
      <c r="J23" s="156">
        <v>127</v>
      </c>
      <c r="K23" s="161">
        <f t="shared" ref="K23:K28" si="7">SUM(H23:J23)</f>
        <v>372</v>
      </c>
    </row>
    <row r="24" spans="1:11" ht="17.25" customHeight="1" x14ac:dyDescent="0.2">
      <c r="A24" s="155" t="s">
        <v>419</v>
      </c>
      <c r="B24" s="156">
        <v>120</v>
      </c>
      <c r="C24" s="156">
        <v>107</v>
      </c>
      <c r="D24" s="156">
        <v>115</v>
      </c>
      <c r="E24" s="161">
        <f t="shared" si="6"/>
        <v>342</v>
      </c>
      <c r="F24" s="157"/>
      <c r="G24" s="155" t="s">
        <v>392</v>
      </c>
      <c r="H24" s="156">
        <v>108</v>
      </c>
      <c r="I24" s="156">
        <v>109</v>
      </c>
      <c r="J24" s="156">
        <v>108</v>
      </c>
      <c r="K24" s="161">
        <f t="shared" si="7"/>
        <v>325</v>
      </c>
    </row>
    <row r="25" spans="1:11" ht="17.25" customHeight="1" x14ac:dyDescent="0.2">
      <c r="A25" s="155" t="s">
        <v>418</v>
      </c>
      <c r="B25" s="156">
        <v>101</v>
      </c>
      <c r="C25" s="156">
        <v>125</v>
      </c>
      <c r="D25" s="156">
        <v>114</v>
      </c>
      <c r="E25" s="161">
        <f t="shared" si="6"/>
        <v>340</v>
      </c>
      <c r="F25" s="157"/>
      <c r="G25" s="155" t="s">
        <v>391</v>
      </c>
      <c r="H25" s="156">
        <v>106</v>
      </c>
      <c r="I25" s="156">
        <v>121</v>
      </c>
      <c r="J25" s="156">
        <v>149</v>
      </c>
      <c r="K25" s="161">
        <f t="shared" si="7"/>
        <v>376</v>
      </c>
    </row>
    <row r="26" spans="1:11" ht="17.25" customHeight="1" x14ac:dyDescent="0.2">
      <c r="A26" s="155" t="s">
        <v>421</v>
      </c>
      <c r="B26" s="156">
        <v>125</v>
      </c>
      <c r="C26" s="156">
        <v>132</v>
      </c>
      <c r="D26" s="156">
        <v>143</v>
      </c>
      <c r="E26" s="161">
        <f t="shared" si="6"/>
        <v>400</v>
      </c>
      <c r="F26" s="157"/>
      <c r="G26" s="155" t="s">
        <v>562</v>
      </c>
      <c r="H26" s="156">
        <v>131</v>
      </c>
      <c r="I26" s="156">
        <v>125</v>
      </c>
      <c r="J26" s="156">
        <v>171</v>
      </c>
      <c r="K26" s="161">
        <f t="shared" si="7"/>
        <v>427</v>
      </c>
    </row>
    <row r="27" spans="1:11" ht="17.25" customHeight="1" x14ac:dyDescent="0.2">
      <c r="A27" s="155" t="s">
        <v>422</v>
      </c>
      <c r="B27" s="156">
        <v>134</v>
      </c>
      <c r="C27" s="156">
        <v>123</v>
      </c>
      <c r="D27" s="156">
        <v>98</v>
      </c>
      <c r="E27" s="161">
        <f t="shared" si="6"/>
        <v>355</v>
      </c>
      <c r="F27" s="157"/>
      <c r="G27" s="155" t="s">
        <v>394</v>
      </c>
      <c r="H27" s="156">
        <v>136</v>
      </c>
      <c r="I27" s="156">
        <v>118</v>
      </c>
      <c r="J27" s="156">
        <v>96</v>
      </c>
      <c r="K27" s="161">
        <f t="shared" si="7"/>
        <v>350</v>
      </c>
    </row>
    <row r="28" spans="1:11" ht="17.25" customHeight="1" x14ac:dyDescent="0.2">
      <c r="A28" s="159" t="s">
        <v>412</v>
      </c>
      <c r="B28" s="161">
        <f>SUM(B23:B27)</f>
        <v>596</v>
      </c>
      <c r="C28" s="205">
        <f>SUM(C23:C27)</f>
        <v>636</v>
      </c>
      <c r="D28" s="161">
        <f>SUM(D23:D27)</f>
        <v>621</v>
      </c>
      <c r="E28" s="205">
        <f t="shared" si="6"/>
        <v>1853</v>
      </c>
      <c r="F28" s="162"/>
      <c r="G28" s="159" t="s">
        <v>412</v>
      </c>
      <c r="H28" s="205">
        <f>SUM(H23:H27)</f>
        <v>605</v>
      </c>
      <c r="I28" s="161">
        <f>SUM(I23:I27)</f>
        <v>594</v>
      </c>
      <c r="J28" s="205">
        <f>SUM(J23:J27)</f>
        <v>651</v>
      </c>
      <c r="K28" s="161">
        <f t="shared" si="7"/>
        <v>1850</v>
      </c>
    </row>
    <row r="29" spans="1:11" s="298" customFormat="1" ht="17.25" customHeight="1" x14ac:dyDescent="0.4">
      <c r="A29" s="204" t="s">
        <v>207</v>
      </c>
      <c r="B29" s="202"/>
      <c r="C29" s="202"/>
      <c r="D29" s="202"/>
      <c r="E29" s="200"/>
      <c r="F29" s="201"/>
      <c r="G29" s="204" t="s">
        <v>209</v>
      </c>
      <c r="H29" s="202"/>
      <c r="I29" s="202"/>
      <c r="J29" s="202"/>
      <c r="K29" s="200"/>
    </row>
    <row r="30" spans="1:11" ht="17.25" customHeight="1" x14ac:dyDescent="0.2">
      <c r="A30" s="155" t="s">
        <v>497</v>
      </c>
      <c r="B30" s="156">
        <v>110</v>
      </c>
      <c r="C30" s="156">
        <v>153</v>
      </c>
      <c r="D30" s="156">
        <v>99</v>
      </c>
      <c r="E30" s="161">
        <f t="shared" ref="E30:E35" si="8">SUM(B30:D30)</f>
        <v>362</v>
      </c>
      <c r="F30" s="157"/>
      <c r="G30" s="155" t="s">
        <v>385</v>
      </c>
      <c r="H30" s="156">
        <v>99</v>
      </c>
      <c r="I30" s="156">
        <v>114</v>
      </c>
      <c r="J30" s="156">
        <v>118</v>
      </c>
      <c r="K30" s="161">
        <f t="shared" ref="K30:K35" si="9">SUM(H30:J30)</f>
        <v>331</v>
      </c>
    </row>
    <row r="31" spans="1:11" ht="17.25" customHeight="1" x14ac:dyDescent="0.2">
      <c r="A31" s="155" t="s">
        <v>417</v>
      </c>
      <c r="B31" s="156">
        <v>121</v>
      </c>
      <c r="C31" s="156">
        <v>113</v>
      </c>
      <c r="D31" s="156">
        <v>106</v>
      </c>
      <c r="E31" s="161">
        <f t="shared" si="8"/>
        <v>340</v>
      </c>
      <c r="F31" s="157"/>
      <c r="G31" s="155" t="s">
        <v>386</v>
      </c>
      <c r="H31" s="156">
        <v>116</v>
      </c>
      <c r="I31" s="156">
        <v>125</v>
      </c>
      <c r="J31" s="156">
        <v>115</v>
      </c>
      <c r="K31" s="161">
        <f t="shared" si="9"/>
        <v>356</v>
      </c>
    </row>
    <row r="32" spans="1:11" ht="17.25" customHeight="1" x14ac:dyDescent="0.2">
      <c r="A32" s="155" t="s">
        <v>415</v>
      </c>
      <c r="B32" s="156">
        <v>131</v>
      </c>
      <c r="C32" s="156">
        <v>109</v>
      </c>
      <c r="D32" s="156">
        <v>117</v>
      </c>
      <c r="E32" s="161">
        <f t="shared" si="8"/>
        <v>357</v>
      </c>
      <c r="F32" s="157"/>
      <c r="G32" s="155" t="s">
        <v>389</v>
      </c>
      <c r="H32" s="156">
        <v>100</v>
      </c>
      <c r="I32" s="156">
        <v>111</v>
      </c>
      <c r="J32" s="156">
        <v>146</v>
      </c>
      <c r="K32" s="161">
        <f t="shared" si="9"/>
        <v>357</v>
      </c>
    </row>
    <row r="33" spans="1:11" ht="17.25" customHeight="1" x14ac:dyDescent="0.2">
      <c r="A33" s="155" t="s">
        <v>674</v>
      </c>
      <c r="B33" s="156">
        <v>117</v>
      </c>
      <c r="C33" s="156">
        <v>124</v>
      </c>
      <c r="D33" s="156">
        <v>125</v>
      </c>
      <c r="E33" s="161">
        <f t="shared" si="8"/>
        <v>366</v>
      </c>
      <c r="F33" s="157"/>
      <c r="G33" s="155" t="s">
        <v>387</v>
      </c>
      <c r="H33" s="156">
        <v>123</v>
      </c>
      <c r="I33" s="156">
        <v>129</v>
      </c>
      <c r="J33" s="156">
        <v>111</v>
      </c>
      <c r="K33" s="161">
        <f t="shared" si="9"/>
        <v>363</v>
      </c>
    </row>
    <row r="34" spans="1:11" ht="17.25" customHeight="1" x14ac:dyDescent="0.2">
      <c r="A34" s="155" t="s">
        <v>450</v>
      </c>
      <c r="B34" s="156">
        <v>112</v>
      </c>
      <c r="C34" s="156">
        <v>95</v>
      </c>
      <c r="D34" s="156">
        <v>114</v>
      </c>
      <c r="E34" s="161">
        <f t="shared" si="8"/>
        <v>321</v>
      </c>
      <c r="F34" s="157"/>
      <c r="G34" s="155" t="s">
        <v>388</v>
      </c>
      <c r="H34" s="156">
        <v>127</v>
      </c>
      <c r="I34" s="156">
        <v>134</v>
      </c>
      <c r="J34" s="156">
        <v>145</v>
      </c>
      <c r="K34" s="161">
        <f t="shared" si="9"/>
        <v>406</v>
      </c>
    </row>
    <row r="35" spans="1:11" ht="17.25" customHeight="1" x14ac:dyDescent="0.2">
      <c r="A35" s="159" t="s">
        <v>379</v>
      </c>
      <c r="B35" s="205">
        <f>SUM(B30:B34)</f>
        <v>591</v>
      </c>
      <c r="C35" s="161">
        <f>SUM(C30:C34)</f>
        <v>594</v>
      </c>
      <c r="D35" s="161">
        <f>SUM(D30:D34)</f>
        <v>561</v>
      </c>
      <c r="E35" s="161">
        <f t="shared" si="8"/>
        <v>1746</v>
      </c>
      <c r="F35" s="162"/>
      <c r="G35" s="159" t="s">
        <v>378</v>
      </c>
      <c r="H35" s="161">
        <f>SUM(H30:H34)</f>
        <v>565</v>
      </c>
      <c r="I35" s="205">
        <f>SUM(I30:I34)</f>
        <v>613</v>
      </c>
      <c r="J35" s="205">
        <f>SUM(J30:J34)</f>
        <v>635</v>
      </c>
      <c r="K35" s="205">
        <f t="shared" si="9"/>
        <v>1813</v>
      </c>
    </row>
    <row r="36" spans="1:11" s="298" customFormat="1" ht="17.25" customHeight="1" x14ac:dyDescent="0.4">
      <c r="A36" s="204" t="s">
        <v>230</v>
      </c>
      <c r="B36" s="202"/>
      <c r="C36" s="202"/>
      <c r="D36" s="202"/>
      <c r="E36" s="200"/>
      <c r="F36" s="201"/>
      <c r="G36" s="204" t="s">
        <v>205</v>
      </c>
      <c r="H36" s="202"/>
      <c r="I36" s="202"/>
      <c r="J36" s="202"/>
      <c r="K36" s="200"/>
    </row>
    <row r="37" spans="1:11" ht="17.25" customHeight="1" x14ac:dyDescent="0.2">
      <c r="A37" s="155" t="s">
        <v>384</v>
      </c>
      <c r="B37" s="156">
        <v>118</v>
      </c>
      <c r="C37" s="156">
        <v>115</v>
      </c>
      <c r="D37" s="156">
        <v>121</v>
      </c>
      <c r="E37" s="161">
        <f t="shared" ref="E37:E42" si="10">SUM(B37:D37)</f>
        <v>354</v>
      </c>
      <c r="F37" s="157"/>
      <c r="G37" s="155" t="s">
        <v>423</v>
      </c>
      <c r="H37" s="156">
        <v>131</v>
      </c>
      <c r="I37" s="156">
        <v>110</v>
      </c>
      <c r="J37" s="156">
        <v>115</v>
      </c>
      <c r="K37" s="161">
        <f t="shared" ref="K37:K42" si="11">SUM(H37:J37)</f>
        <v>356</v>
      </c>
    </row>
    <row r="38" spans="1:11" ht="17.25" customHeight="1" x14ac:dyDescent="0.2">
      <c r="A38" s="155" t="s">
        <v>448</v>
      </c>
      <c r="B38" s="156">
        <v>118</v>
      </c>
      <c r="C38" s="156">
        <v>132</v>
      </c>
      <c r="D38" s="156">
        <v>121</v>
      </c>
      <c r="E38" s="161">
        <f t="shared" si="10"/>
        <v>371</v>
      </c>
      <c r="F38" s="157"/>
      <c r="G38" s="155" t="s">
        <v>458</v>
      </c>
      <c r="H38" s="156">
        <v>127</v>
      </c>
      <c r="I38" s="156">
        <v>117</v>
      </c>
      <c r="J38" s="156">
        <v>128</v>
      </c>
      <c r="K38" s="161">
        <f t="shared" si="11"/>
        <v>372</v>
      </c>
    </row>
    <row r="39" spans="1:11" ht="17.25" customHeight="1" x14ac:dyDescent="0.2">
      <c r="A39" s="155" t="s">
        <v>381</v>
      </c>
      <c r="B39" s="156">
        <v>112</v>
      </c>
      <c r="C39" s="156">
        <v>114</v>
      </c>
      <c r="D39" s="156">
        <v>150</v>
      </c>
      <c r="E39" s="161">
        <f t="shared" si="10"/>
        <v>376</v>
      </c>
      <c r="F39" s="157"/>
      <c r="G39" s="155" t="s">
        <v>427</v>
      </c>
      <c r="H39" s="156">
        <v>137</v>
      </c>
      <c r="I39" s="156">
        <v>124</v>
      </c>
      <c r="J39" s="156">
        <v>127</v>
      </c>
      <c r="K39" s="161">
        <f t="shared" si="11"/>
        <v>388</v>
      </c>
    </row>
    <row r="40" spans="1:11" ht="17.25" customHeight="1" x14ac:dyDescent="0.2">
      <c r="A40" s="155" t="s">
        <v>382</v>
      </c>
      <c r="B40" s="156">
        <v>134</v>
      </c>
      <c r="C40" s="156">
        <v>133</v>
      </c>
      <c r="D40" s="156">
        <v>119</v>
      </c>
      <c r="E40" s="161">
        <f t="shared" si="10"/>
        <v>386</v>
      </c>
      <c r="F40" s="157"/>
      <c r="G40" s="155" t="s">
        <v>426</v>
      </c>
      <c r="H40" s="156">
        <v>129</v>
      </c>
      <c r="I40" s="156">
        <v>111</v>
      </c>
      <c r="J40" s="156">
        <v>130</v>
      </c>
      <c r="K40" s="161">
        <f t="shared" si="11"/>
        <v>370</v>
      </c>
    </row>
    <row r="41" spans="1:11" ht="17.25" customHeight="1" x14ac:dyDescent="0.2">
      <c r="A41" s="155" t="s">
        <v>383</v>
      </c>
      <c r="B41" s="156">
        <v>137</v>
      </c>
      <c r="C41" s="156">
        <v>99</v>
      </c>
      <c r="D41" s="156">
        <v>141</v>
      </c>
      <c r="E41" s="161">
        <f t="shared" si="10"/>
        <v>377</v>
      </c>
      <c r="F41" s="157"/>
      <c r="G41" s="155" t="s">
        <v>451</v>
      </c>
      <c r="H41" s="156">
        <v>100</v>
      </c>
      <c r="I41" s="156">
        <v>129</v>
      </c>
      <c r="J41" s="156">
        <v>133</v>
      </c>
      <c r="K41" s="161">
        <f t="shared" si="11"/>
        <v>362</v>
      </c>
    </row>
    <row r="42" spans="1:11" ht="17.25" customHeight="1" x14ac:dyDescent="0.2">
      <c r="A42" s="159" t="s">
        <v>378</v>
      </c>
      <c r="B42" s="161">
        <f>SUM(B37:B41)</f>
        <v>619</v>
      </c>
      <c r="C42" s="205">
        <f>SUM(C37:C41)</f>
        <v>593</v>
      </c>
      <c r="D42" s="205">
        <f>SUM(D37:D41)</f>
        <v>652</v>
      </c>
      <c r="E42" s="205">
        <f t="shared" si="10"/>
        <v>1864</v>
      </c>
      <c r="F42" s="162"/>
      <c r="G42" s="159" t="s">
        <v>379</v>
      </c>
      <c r="H42" s="205">
        <f>SUM(H37:H41)</f>
        <v>624</v>
      </c>
      <c r="I42" s="161">
        <f>SUM(I37:I41)</f>
        <v>591</v>
      </c>
      <c r="J42" s="161">
        <f>SUM(J37:J41)</f>
        <v>633</v>
      </c>
      <c r="K42" s="161">
        <f t="shared" si="11"/>
        <v>1848</v>
      </c>
    </row>
    <row r="43" spans="1:11" s="298" customFormat="1" ht="17.25" customHeight="1" x14ac:dyDescent="0.4">
      <c r="A43" s="204" t="s">
        <v>198</v>
      </c>
      <c r="B43" s="202"/>
      <c r="C43" s="202"/>
      <c r="D43" s="202"/>
      <c r="E43" s="200"/>
      <c r="F43" s="201"/>
      <c r="G43" s="204" t="s">
        <v>206</v>
      </c>
      <c r="H43" s="202"/>
      <c r="I43" s="202"/>
      <c r="J43" s="202"/>
      <c r="K43" s="200"/>
    </row>
    <row r="44" spans="1:11" ht="17.25" customHeight="1" x14ac:dyDescent="0.2">
      <c r="A44" s="155" t="s">
        <v>566</v>
      </c>
      <c r="B44" s="156">
        <v>144</v>
      </c>
      <c r="C44" s="156">
        <v>108</v>
      </c>
      <c r="D44" s="156">
        <v>131</v>
      </c>
      <c r="E44" s="161">
        <f t="shared" ref="E44:E49" si="12">SUM(B44:D44)</f>
        <v>383</v>
      </c>
      <c r="F44" s="157"/>
      <c r="G44" s="155" t="s">
        <v>428</v>
      </c>
      <c r="H44" s="156">
        <v>110</v>
      </c>
      <c r="I44" s="156">
        <v>115</v>
      </c>
      <c r="J44" s="156">
        <v>137</v>
      </c>
      <c r="K44" s="161">
        <f>SUM(H44:J44)</f>
        <v>362</v>
      </c>
    </row>
    <row r="45" spans="1:11" ht="17.25" customHeight="1" x14ac:dyDescent="0.2">
      <c r="A45" s="155" t="s">
        <v>402</v>
      </c>
      <c r="B45" s="156">
        <v>148</v>
      </c>
      <c r="C45" s="156">
        <v>111</v>
      </c>
      <c r="D45" s="156">
        <v>124</v>
      </c>
      <c r="E45" s="161">
        <f t="shared" si="12"/>
        <v>383</v>
      </c>
      <c r="F45" s="157"/>
      <c r="G45" s="155" t="s">
        <v>431</v>
      </c>
      <c r="H45" s="156">
        <v>120</v>
      </c>
      <c r="I45" s="156">
        <v>135</v>
      </c>
      <c r="J45" s="156">
        <v>105</v>
      </c>
      <c r="K45" s="161">
        <f>SUM(H45:J45)</f>
        <v>360</v>
      </c>
    </row>
    <row r="46" spans="1:11" ht="17.25" customHeight="1" x14ac:dyDescent="0.2">
      <c r="A46" s="155" t="s">
        <v>404</v>
      </c>
      <c r="B46" s="156">
        <v>90</v>
      </c>
      <c r="C46" s="156">
        <v>90</v>
      </c>
      <c r="D46" s="156">
        <v>114</v>
      </c>
      <c r="E46" s="161">
        <f t="shared" si="12"/>
        <v>294</v>
      </c>
      <c r="F46" s="157"/>
      <c r="G46" s="155" t="s">
        <v>430</v>
      </c>
      <c r="H46" s="156">
        <v>142</v>
      </c>
      <c r="I46" s="156">
        <v>126</v>
      </c>
      <c r="J46" s="156">
        <v>118</v>
      </c>
      <c r="K46" s="161">
        <f>SUM(H46:J46)</f>
        <v>386</v>
      </c>
    </row>
    <row r="47" spans="1:11" ht="17.25" customHeight="1" x14ac:dyDescent="0.2">
      <c r="A47" s="155" t="s">
        <v>406</v>
      </c>
      <c r="B47" s="156">
        <v>150</v>
      </c>
      <c r="C47" s="156">
        <v>116</v>
      </c>
      <c r="D47" s="156">
        <v>123</v>
      </c>
      <c r="E47" s="161">
        <f t="shared" si="12"/>
        <v>389</v>
      </c>
      <c r="F47" s="157"/>
      <c r="G47" s="155" t="s">
        <v>453</v>
      </c>
      <c r="H47" s="156">
        <v>128</v>
      </c>
      <c r="I47" s="156">
        <v>97</v>
      </c>
      <c r="J47" s="156">
        <v>131</v>
      </c>
      <c r="K47" s="161">
        <f>SUM(H47:J47)</f>
        <v>356</v>
      </c>
    </row>
    <row r="48" spans="1:11" ht="17.25" customHeight="1" x14ac:dyDescent="0.2">
      <c r="A48" s="155" t="s">
        <v>405</v>
      </c>
      <c r="B48" s="156">
        <v>96</v>
      </c>
      <c r="C48" s="156">
        <v>105</v>
      </c>
      <c r="D48" s="156">
        <v>107</v>
      </c>
      <c r="E48" s="161">
        <f t="shared" si="12"/>
        <v>308</v>
      </c>
      <c r="F48" s="157"/>
      <c r="G48" s="155" t="s">
        <v>432</v>
      </c>
      <c r="H48" s="156">
        <v>122</v>
      </c>
      <c r="I48" s="156">
        <v>138</v>
      </c>
      <c r="J48" s="156">
        <v>107</v>
      </c>
      <c r="K48" s="161">
        <f>SUM(H48:J48)</f>
        <v>367</v>
      </c>
    </row>
    <row r="49" spans="1:11" ht="17.25" customHeight="1" x14ac:dyDescent="0.2">
      <c r="A49" s="159" t="s">
        <v>412</v>
      </c>
      <c r="B49" s="205">
        <f>SUM(B44:B48)</f>
        <v>628</v>
      </c>
      <c r="C49" s="161">
        <f>SUM(C44:C48)</f>
        <v>530</v>
      </c>
      <c r="D49" s="205">
        <f>SUM(D44:D48)</f>
        <v>599</v>
      </c>
      <c r="E49" s="161">
        <f t="shared" si="12"/>
        <v>1757</v>
      </c>
      <c r="F49" s="162"/>
      <c r="G49" s="159" t="s">
        <v>412</v>
      </c>
      <c r="H49" s="161">
        <f>SUM(H44:H48)</f>
        <v>622</v>
      </c>
      <c r="I49" s="205">
        <f>SUM(I44:I48)</f>
        <v>611</v>
      </c>
      <c r="J49" s="161">
        <f>SUM(J44:J48)</f>
        <v>598</v>
      </c>
      <c r="K49" s="205">
        <f>SUM(K44:K48)</f>
        <v>1831</v>
      </c>
    </row>
    <row r="50" spans="1:11" ht="19.5" x14ac:dyDescent="0.35">
      <c r="A50" s="446" t="s">
        <v>28</v>
      </c>
      <c r="B50" s="447"/>
      <c r="C50" s="447"/>
      <c r="D50" s="447"/>
      <c r="E50" s="448"/>
      <c r="F50" s="154"/>
      <c r="G50" s="452" t="s">
        <v>29</v>
      </c>
      <c r="H50" s="453"/>
      <c r="I50" s="453"/>
      <c r="J50" s="453"/>
      <c r="K50" s="454"/>
    </row>
    <row r="51" spans="1:11" ht="19.5" x14ac:dyDescent="0.35">
      <c r="A51" s="449">
        <v>41300</v>
      </c>
      <c r="B51" s="450"/>
      <c r="C51" s="450"/>
      <c r="D51" s="450"/>
      <c r="E51" s="451"/>
      <c r="F51" s="154"/>
      <c r="G51" s="449">
        <f>A51+7</f>
        <v>41307</v>
      </c>
      <c r="H51" s="450"/>
      <c r="I51" s="450"/>
      <c r="J51" s="450"/>
      <c r="K51" s="451"/>
    </row>
    <row r="52" spans="1:11" ht="19.5" x14ac:dyDescent="0.3">
      <c r="A52" s="443" t="s">
        <v>656</v>
      </c>
      <c r="B52" s="444"/>
      <c r="C52" s="444"/>
      <c r="D52" s="444"/>
      <c r="E52" s="445"/>
      <c r="G52" s="443" t="s">
        <v>665</v>
      </c>
      <c r="H52" s="444"/>
      <c r="I52" s="444"/>
      <c r="J52" s="444"/>
      <c r="K52" s="445"/>
    </row>
    <row r="53" spans="1:11" ht="19.5" x14ac:dyDescent="0.3">
      <c r="A53" s="443" t="s">
        <v>657</v>
      </c>
      <c r="B53" s="444"/>
      <c r="C53" s="444"/>
      <c r="D53" s="444"/>
      <c r="E53" s="445"/>
      <c r="G53" s="443" t="s">
        <v>666</v>
      </c>
      <c r="H53" s="444"/>
      <c r="I53" s="444"/>
      <c r="J53" s="444"/>
      <c r="K53" s="445"/>
    </row>
    <row r="54" spans="1:11" ht="19.5" x14ac:dyDescent="0.3">
      <c r="A54" s="443" t="s">
        <v>658</v>
      </c>
      <c r="B54" s="444"/>
      <c r="C54" s="444"/>
      <c r="D54" s="444"/>
      <c r="E54" s="445"/>
      <c r="G54" s="443" t="s">
        <v>667</v>
      </c>
      <c r="H54" s="444"/>
      <c r="I54" s="444"/>
      <c r="J54" s="444"/>
      <c r="K54" s="445"/>
    </row>
    <row r="55" spans="1:11" ht="19.5" x14ac:dyDescent="0.3">
      <c r="A55" s="443" t="s">
        <v>659</v>
      </c>
      <c r="B55" s="444"/>
      <c r="C55" s="444"/>
      <c r="D55" s="444"/>
      <c r="E55" s="445"/>
      <c r="G55" s="443" t="s">
        <v>668</v>
      </c>
      <c r="H55" s="444"/>
      <c r="I55" s="444"/>
      <c r="J55" s="444"/>
      <c r="K55" s="445"/>
    </row>
    <row r="56" spans="1:11" ht="19.5" x14ac:dyDescent="0.3">
      <c r="A56" s="443" t="s">
        <v>660</v>
      </c>
      <c r="B56" s="444"/>
      <c r="C56" s="444"/>
      <c r="D56" s="444"/>
      <c r="E56" s="445"/>
      <c r="G56" s="443" t="s">
        <v>669</v>
      </c>
      <c r="H56" s="444"/>
      <c r="I56" s="444"/>
      <c r="J56" s="444"/>
      <c r="K56" s="445"/>
    </row>
    <row r="57" spans="1:11" ht="19.5" x14ac:dyDescent="0.3">
      <c r="A57" s="443" t="s">
        <v>661</v>
      </c>
      <c r="B57" s="444"/>
      <c r="C57" s="444"/>
      <c r="D57" s="444"/>
      <c r="E57" s="445"/>
      <c r="G57" s="443" t="s">
        <v>670</v>
      </c>
      <c r="H57" s="444"/>
      <c r="I57" s="444"/>
      <c r="J57" s="444"/>
      <c r="K57" s="445"/>
    </row>
    <row r="58" spans="1:11" ht="19.5" x14ac:dyDescent="0.3">
      <c r="A58" s="440" t="s">
        <v>662</v>
      </c>
      <c r="B58" s="441"/>
      <c r="C58" s="441"/>
      <c r="D58" s="441"/>
      <c r="E58" s="442"/>
      <c r="G58" s="440" t="s">
        <v>671</v>
      </c>
      <c r="H58" s="441"/>
      <c r="I58" s="441"/>
      <c r="J58" s="441"/>
      <c r="K58" s="442"/>
    </row>
  </sheetData>
  <mergeCells count="18">
    <mergeCell ref="A50:E50"/>
    <mergeCell ref="A51:E51"/>
    <mergeCell ref="A52:E52"/>
    <mergeCell ref="G50:K50"/>
    <mergeCell ref="G51:K51"/>
    <mergeCell ref="G52:K52"/>
    <mergeCell ref="A58:E58"/>
    <mergeCell ref="A53:E53"/>
    <mergeCell ref="A54:E54"/>
    <mergeCell ref="A55:E55"/>
    <mergeCell ref="G58:K58"/>
    <mergeCell ref="G57:K57"/>
    <mergeCell ref="G56:K56"/>
    <mergeCell ref="G55:K55"/>
    <mergeCell ref="G54:K54"/>
    <mergeCell ref="G53:K53"/>
    <mergeCell ref="A56:E56"/>
    <mergeCell ref="A57:E57"/>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6" sqref="A56:E56"/>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209</v>
      </c>
      <c r="B1" s="199"/>
      <c r="C1" s="199"/>
      <c r="D1" s="199"/>
      <c r="E1" s="200"/>
      <c r="F1" s="201"/>
      <c r="G1" s="198" t="s">
        <v>198</v>
      </c>
      <c r="H1" s="202"/>
      <c r="I1" s="202"/>
      <c r="J1" s="202"/>
      <c r="K1" s="200"/>
    </row>
    <row r="2" spans="1:11" ht="17.25" customHeight="1" x14ac:dyDescent="0.2">
      <c r="A2" s="155" t="s">
        <v>385</v>
      </c>
      <c r="B2" s="156">
        <v>127</v>
      </c>
      <c r="C2" s="156">
        <v>128</v>
      </c>
      <c r="D2" s="156">
        <v>166</v>
      </c>
      <c r="E2" s="164">
        <f t="shared" ref="E2:E7" si="0">SUM(B2:D2)</f>
        <v>421</v>
      </c>
      <c r="F2" s="157"/>
      <c r="G2" s="155" t="s">
        <v>404</v>
      </c>
      <c r="H2" s="156">
        <v>104</v>
      </c>
      <c r="I2" s="156">
        <v>135</v>
      </c>
      <c r="J2" s="156">
        <v>101</v>
      </c>
      <c r="K2" s="161">
        <f t="shared" ref="K2:K7" si="1">SUM(H2:J2)</f>
        <v>340</v>
      </c>
    </row>
    <row r="3" spans="1:11" ht="17.25" customHeight="1" x14ac:dyDescent="0.2">
      <c r="A3" s="155" t="s">
        <v>386</v>
      </c>
      <c r="B3" s="156">
        <v>105</v>
      </c>
      <c r="C3" s="156">
        <v>101</v>
      </c>
      <c r="D3" s="156">
        <v>128</v>
      </c>
      <c r="E3" s="164">
        <f t="shared" si="0"/>
        <v>334</v>
      </c>
      <c r="F3" s="157"/>
      <c r="G3" s="155" t="s">
        <v>402</v>
      </c>
      <c r="H3" s="156">
        <v>104</v>
      </c>
      <c r="I3" s="156">
        <v>112</v>
      </c>
      <c r="J3" s="156">
        <v>108</v>
      </c>
      <c r="K3" s="161">
        <f t="shared" si="1"/>
        <v>324</v>
      </c>
    </row>
    <row r="4" spans="1:11" ht="17.25" customHeight="1" x14ac:dyDescent="0.2">
      <c r="A4" s="155" t="s">
        <v>684</v>
      </c>
      <c r="B4" s="156">
        <v>112</v>
      </c>
      <c r="C4" s="156">
        <v>120</v>
      </c>
      <c r="D4" s="156">
        <v>100</v>
      </c>
      <c r="E4" s="164">
        <f t="shared" si="0"/>
        <v>332</v>
      </c>
      <c r="F4" s="157"/>
      <c r="G4" s="155" t="s">
        <v>406</v>
      </c>
      <c r="H4" s="156">
        <v>111</v>
      </c>
      <c r="I4" s="156">
        <v>116</v>
      </c>
      <c r="J4" s="156">
        <v>116</v>
      </c>
      <c r="K4" s="161">
        <f t="shared" si="1"/>
        <v>343</v>
      </c>
    </row>
    <row r="5" spans="1:11" ht="17.25" customHeight="1" x14ac:dyDescent="0.2">
      <c r="A5" s="155" t="s">
        <v>389</v>
      </c>
      <c r="B5" s="156">
        <v>151</v>
      </c>
      <c r="C5" s="156">
        <v>93</v>
      </c>
      <c r="D5" s="156">
        <v>117</v>
      </c>
      <c r="E5" s="164">
        <f t="shared" si="0"/>
        <v>361</v>
      </c>
      <c r="F5" s="157"/>
      <c r="G5" s="155" t="s">
        <v>403</v>
      </c>
      <c r="H5" s="156">
        <v>119</v>
      </c>
      <c r="I5" s="156">
        <v>97</v>
      </c>
      <c r="J5" s="156">
        <v>106</v>
      </c>
      <c r="K5" s="161">
        <f t="shared" si="1"/>
        <v>322</v>
      </c>
    </row>
    <row r="6" spans="1:11" ht="17.25" customHeight="1" x14ac:dyDescent="0.2">
      <c r="A6" s="155" t="s">
        <v>388</v>
      </c>
      <c r="B6" s="156">
        <v>91</v>
      </c>
      <c r="C6" s="156">
        <v>115</v>
      </c>
      <c r="D6" s="156">
        <v>118</v>
      </c>
      <c r="E6" s="164">
        <f t="shared" si="0"/>
        <v>324</v>
      </c>
      <c r="F6" s="157"/>
      <c r="G6" s="155" t="s">
        <v>405</v>
      </c>
      <c r="H6" s="156">
        <v>132</v>
      </c>
      <c r="I6" s="156">
        <v>118</v>
      </c>
      <c r="J6" s="156">
        <v>114</v>
      </c>
      <c r="K6" s="161">
        <f t="shared" si="1"/>
        <v>364</v>
      </c>
    </row>
    <row r="7" spans="1:11" ht="17.25" customHeight="1" x14ac:dyDescent="0.2">
      <c r="A7" s="159" t="s">
        <v>378</v>
      </c>
      <c r="B7" s="206">
        <f>SUM(B2:B6)</f>
        <v>586</v>
      </c>
      <c r="C7" s="160">
        <f>SUM(C2:C6)</f>
        <v>557</v>
      </c>
      <c r="D7" s="206">
        <f>SUM(D2:D6)</f>
        <v>629</v>
      </c>
      <c r="E7" s="205">
        <f t="shared" si="0"/>
        <v>1772</v>
      </c>
      <c r="F7" s="162"/>
      <c r="G7" s="159" t="s">
        <v>379</v>
      </c>
      <c r="H7" s="161">
        <f>SUM(H2:H6)</f>
        <v>570</v>
      </c>
      <c r="I7" s="205">
        <f>SUM(I2:I6)</f>
        <v>578</v>
      </c>
      <c r="J7" s="161">
        <f>SUM(J2:J6)</f>
        <v>545</v>
      </c>
      <c r="K7" s="161">
        <f t="shared" si="1"/>
        <v>1693</v>
      </c>
    </row>
    <row r="8" spans="1:11" s="298" customFormat="1" ht="17.25" customHeight="1" x14ac:dyDescent="0.4">
      <c r="A8" s="198" t="s">
        <v>204</v>
      </c>
      <c r="B8" s="199"/>
      <c r="C8" s="199"/>
      <c r="D8" s="199"/>
      <c r="E8" s="200"/>
      <c r="F8" s="201"/>
      <c r="G8" s="198" t="s">
        <v>205</v>
      </c>
      <c r="H8" s="202"/>
      <c r="I8" s="202"/>
      <c r="J8" s="202"/>
      <c r="K8" s="200"/>
    </row>
    <row r="9" spans="1:11" ht="17.25" customHeight="1" x14ac:dyDescent="0.2">
      <c r="A9" s="155" t="s">
        <v>434</v>
      </c>
      <c r="B9" s="156">
        <v>88</v>
      </c>
      <c r="C9" s="156">
        <v>140</v>
      </c>
      <c r="D9" s="156">
        <v>95</v>
      </c>
      <c r="E9" s="164">
        <f t="shared" ref="E9:E14" si="2">SUM(B9:D9)</f>
        <v>323</v>
      </c>
      <c r="F9" s="157"/>
      <c r="G9" s="155" t="s">
        <v>423</v>
      </c>
      <c r="H9" s="156">
        <v>126</v>
      </c>
      <c r="I9" s="156">
        <v>128</v>
      </c>
      <c r="J9" s="156">
        <v>101</v>
      </c>
      <c r="K9" s="161">
        <f t="shared" ref="K9:K14" si="3">SUM(H9:J9)</f>
        <v>355</v>
      </c>
    </row>
    <row r="10" spans="1:11" ht="17.25" customHeight="1" x14ac:dyDescent="0.2">
      <c r="A10" s="155" t="s">
        <v>675</v>
      </c>
      <c r="B10" s="156">
        <v>121</v>
      </c>
      <c r="C10" s="156">
        <v>115</v>
      </c>
      <c r="D10" s="156">
        <v>121</v>
      </c>
      <c r="E10" s="164">
        <f t="shared" si="2"/>
        <v>357</v>
      </c>
      <c r="F10" s="157"/>
      <c r="G10" s="155" t="s">
        <v>459</v>
      </c>
      <c r="H10" s="156">
        <v>137</v>
      </c>
      <c r="I10" s="156">
        <v>116</v>
      </c>
      <c r="J10" s="156">
        <v>103</v>
      </c>
      <c r="K10" s="161">
        <f t="shared" si="3"/>
        <v>356</v>
      </c>
    </row>
    <row r="11" spans="1:11" ht="17.25" customHeight="1" x14ac:dyDescent="0.2">
      <c r="A11" s="155" t="s">
        <v>435</v>
      </c>
      <c r="B11" s="156">
        <v>134</v>
      </c>
      <c r="C11" s="156">
        <v>116</v>
      </c>
      <c r="D11" s="156">
        <v>107</v>
      </c>
      <c r="E11" s="164">
        <f t="shared" si="2"/>
        <v>357</v>
      </c>
      <c r="F11" s="157"/>
      <c r="G11" s="155" t="s">
        <v>427</v>
      </c>
      <c r="H11" s="156">
        <v>136</v>
      </c>
      <c r="I11" s="156">
        <v>123</v>
      </c>
      <c r="J11" s="156">
        <v>112</v>
      </c>
      <c r="K11" s="161">
        <f t="shared" si="3"/>
        <v>371</v>
      </c>
    </row>
    <row r="12" spans="1:11" ht="17.25" customHeight="1" x14ac:dyDescent="0.2">
      <c r="A12" s="155" t="s">
        <v>436</v>
      </c>
      <c r="B12" s="156">
        <v>142</v>
      </c>
      <c r="C12" s="156">
        <v>103</v>
      </c>
      <c r="D12" s="156">
        <v>125</v>
      </c>
      <c r="E12" s="164">
        <f t="shared" si="2"/>
        <v>370</v>
      </c>
      <c r="F12" s="157"/>
      <c r="G12" s="155" t="s">
        <v>426</v>
      </c>
      <c r="H12" s="156">
        <v>162</v>
      </c>
      <c r="I12" s="156">
        <v>117</v>
      </c>
      <c r="J12" s="156">
        <v>117</v>
      </c>
      <c r="K12" s="161">
        <f t="shared" si="3"/>
        <v>396</v>
      </c>
    </row>
    <row r="13" spans="1:11" ht="17.25" customHeight="1" x14ac:dyDescent="0.2">
      <c r="A13" s="155" t="s">
        <v>437</v>
      </c>
      <c r="B13" s="156">
        <v>119</v>
      </c>
      <c r="C13" s="156">
        <v>140</v>
      </c>
      <c r="D13" s="156">
        <v>152</v>
      </c>
      <c r="E13" s="164">
        <f t="shared" si="2"/>
        <v>411</v>
      </c>
      <c r="F13" s="157"/>
      <c r="G13" s="155" t="s">
        <v>451</v>
      </c>
      <c r="H13" s="156">
        <v>108</v>
      </c>
      <c r="I13" s="156">
        <v>125</v>
      </c>
      <c r="J13" s="156">
        <v>122</v>
      </c>
      <c r="K13" s="161">
        <f t="shared" si="3"/>
        <v>355</v>
      </c>
    </row>
    <row r="14" spans="1:11" ht="17.25" customHeight="1" x14ac:dyDescent="0.2">
      <c r="A14" s="159" t="s">
        <v>412</v>
      </c>
      <c r="B14" s="160">
        <f>SUM(B9:B13)</f>
        <v>604</v>
      </c>
      <c r="C14" s="206">
        <f>SUM(C9:C13)</f>
        <v>614</v>
      </c>
      <c r="D14" s="206">
        <f>SUM(D9:D13)</f>
        <v>600</v>
      </c>
      <c r="E14" s="161">
        <f t="shared" si="2"/>
        <v>1818</v>
      </c>
      <c r="F14" s="162"/>
      <c r="G14" s="159" t="s">
        <v>412</v>
      </c>
      <c r="H14" s="205">
        <f>SUM(H9:H13)</f>
        <v>669</v>
      </c>
      <c r="I14" s="161">
        <f>SUM(I9:I13)</f>
        <v>609</v>
      </c>
      <c r="J14" s="161">
        <f>SUM(J9:J13)</f>
        <v>555</v>
      </c>
      <c r="K14" s="205">
        <f t="shared" si="3"/>
        <v>1833</v>
      </c>
    </row>
    <row r="15" spans="1:11" s="298" customFormat="1" ht="17.25" customHeight="1" x14ac:dyDescent="0.4">
      <c r="A15" s="198" t="s">
        <v>230</v>
      </c>
      <c r="B15" s="199"/>
      <c r="C15" s="199"/>
      <c r="D15" s="199"/>
      <c r="E15" s="200"/>
      <c r="F15" s="201"/>
      <c r="G15" s="198" t="s">
        <v>208</v>
      </c>
      <c r="H15" s="202"/>
      <c r="I15" s="202"/>
      <c r="J15" s="202"/>
      <c r="K15" s="200"/>
    </row>
    <row r="16" spans="1:11" ht="17.25" customHeight="1" x14ac:dyDescent="0.2">
      <c r="A16" s="155" t="s">
        <v>676</v>
      </c>
      <c r="B16" s="156">
        <v>95</v>
      </c>
      <c r="C16" s="156">
        <v>105</v>
      </c>
      <c r="D16" s="156">
        <v>109</v>
      </c>
      <c r="E16" s="164">
        <f t="shared" ref="E16:E21" si="4">SUM(B16:D16)</f>
        <v>309</v>
      </c>
      <c r="F16" s="157"/>
      <c r="G16" s="155" t="s">
        <v>443</v>
      </c>
      <c r="H16" s="156">
        <v>99</v>
      </c>
      <c r="I16" s="156">
        <v>116</v>
      </c>
      <c r="J16" s="156">
        <v>110</v>
      </c>
      <c r="K16" s="161">
        <f t="shared" ref="K16:K21" si="5">SUM(H16:J16)</f>
        <v>325</v>
      </c>
    </row>
    <row r="17" spans="1:11" ht="17.25" customHeight="1" x14ac:dyDescent="0.2">
      <c r="A17" s="155" t="s">
        <v>448</v>
      </c>
      <c r="B17" s="156">
        <v>97</v>
      </c>
      <c r="C17" s="156">
        <v>105</v>
      </c>
      <c r="D17" s="156">
        <v>108</v>
      </c>
      <c r="E17" s="164">
        <f t="shared" si="4"/>
        <v>310</v>
      </c>
      <c r="F17" s="157"/>
      <c r="G17" s="155" t="s">
        <v>446</v>
      </c>
      <c r="H17" s="156">
        <v>104</v>
      </c>
      <c r="I17" s="156">
        <v>141</v>
      </c>
      <c r="J17" s="156">
        <v>108</v>
      </c>
      <c r="K17" s="161">
        <f t="shared" si="5"/>
        <v>353</v>
      </c>
    </row>
    <row r="18" spans="1:11" ht="17.25" customHeight="1" x14ac:dyDescent="0.2">
      <c r="A18" s="155" t="s">
        <v>381</v>
      </c>
      <c r="B18" s="156">
        <v>122</v>
      </c>
      <c r="C18" s="156">
        <v>97</v>
      </c>
      <c r="D18" s="156">
        <v>146</v>
      </c>
      <c r="E18" s="164">
        <f t="shared" si="4"/>
        <v>365</v>
      </c>
      <c r="F18" s="157"/>
      <c r="G18" s="155" t="s">
        <v>468</v>
      </c>
      <c r="H18" s="156">
        <v>113</v>
      </c>
      <c r="I18" s="156">
        <v>113</v>
      </c>
      <c r="J18" s="156">
        <v>93</v>
      </c>
      <c r="K18" s="161">
        <f t="shared" si="5"/>
        <v>319</v>
      </c>
    </row>
    <row r="19" spans="1:11" ht="17.25" customHeight="1" x14ac:dyDescent="0.2">
      <c r="A19" s="155" t="s">
        <v>382</v>
      </c>
      <c r="B19" s="156">
        <v>128</v>
      </c>
      <c r="C19" s="156">
        <v>119</v>
      </c>
      <c r="D19" s="156">
        <v>181</v>
      </c>
      <c r="E19" s="164">
        <f t="shared" si="4"/>
        <v>428</v>
      </c>
      <c r="F19" s="157"/>
      <c r="G19" s="155" t="s">
        <v>609</v>
      </c>
      <c r="H19" s="156">
        <v>106</v>
      </c>
      <c r="I19" s="156">
        <v>100</v>
      </c>
      <c r="J19" s="156">
        <v>106</v>
      </c>
      <c r="K19" s="161">
        <f t="shared" si="5"/>
        <v>312</v>
      </c>
    </row>
    <row r="20" spans="1:11" ht="17.25" customHeight="1" x14ac:dyDescent="0.2">
      <c r="A20" s="155" t="s">
        <v>383</v>
      </c>
      <c r="B20" s="156">
        <v>113</v>
      </c>
      <c r="C20" s="156">
        <v>111</v>
      </c>
      <c r="D20" s="156">
        <v>106</v>
      </c>
      <c r="E20" s="164">
        <f t="shared" si="4"/>
        <v>330</v>
      </c>
      <c r="F20" s="157"/>
      <c r="G20" s="155" t="s">
        <v>447</v>
      </c>
      <c r="H20" s="156">
        <v>92</v>
      </c>
      <c r="I20" s="156">
        <v>109</v>
      </c>
      <c r="J20" s="156">
        <v>110</v>
      </c>
      <c r="K20" s="161">
        <f t="shared" si="5"/>
        <v>311</v>
      </c>
    </row>
    <row r="21" spans="1:11" ht="17.25" customHeight="1" x14ac:dyDescent="0.2">
      <c r="A21" s="159" t="s">
        <v>378</v>
      </c>
      <c r="B21" s="206">
        <f>SUM(B16:B20)</f>
        <v>555</v>
      </c>
      <c r="C21" s="160">
        <f>SUM(C16:C20)</f>
        <v>537</v>
      </c>
      <c r="D21" s="206">
        <f>SUM(D16:D20)</f>
        <v>650</v>
      </c>
      <c r="E21" s="205">
        <f t="shared" si="4"/>
        <v>1742</v>
      </c>
      <c r="F21" s="162"/>
      <c r="G21" s="159" t="s">
        <v>379</v>
      </c>
      <c r="H21" s="161">
        <f>SUM(H16:H20)</f>
        <v>514</v>
      </c>
      <c r="I21" s="205">
        <f>SUM(I16:I20)</f>
        <v>579</v>
      </c>
      <c r="J21" s="161">
        <f>SUM(J16:J20)</f>
        <v>527</v>
      </c>
      <c r="K21" s="161">
        <f t="shared" si="5"/>
        <v>1620</v>
      </c>
    </row>
    <row r="22" spans="1:11" s="298" customFormat="1" ht="17.25" customHeight="1" x14ac:dyDescent="0.4">
      <c r="A22" s="204" t="s">
        <v>207</v>
      </c>
      <c r="B22" s="202"/>
      <c r="C22" s="202"/>
      <c r="D22" s="202"/>
      <c r="E22" s="200"/>
      <c r="F22" s="201"/>
      <c r="G22" s="204" t="s">
        <v>199</v>
      </c>
      <c r="H22" s="202"/>
      <c r="I22" s="202"/>
      <c r="J22" s="202"/>
      <c r="K22" s="200"/>
    </row>
    <row r="23" spans="1:11" ht="17.25" customHeight="1" x14ac:dyDescent="0.2">
      <c r="A23" s="155" t="s">
        <v>416</v>
      </c>
      <c r="B23" s="156">
        <v>119</v>
      </c>
      <c r="C23" s="156">
        <v>111</v>
      </c>
      <c r="D23" s="156">
        <v>119</v>
      </c>
      <c r="E23" s="161">
        <f t="shared" ref="E23:E28" si="6">SUM(B23:D23)</f>
        <v>349</v>
      </c>
      <c r="F23" s="157"/>
      <c r="G23" s="155" t="s">
        <v>440</v>
      </c>
      <c r="H23" s="156">
        <v>107</v>
      </c>
      <c r="I23" s="156">
        <v>95</v>
      </c>
      <c r="J23" s="156">
        <v>126</v>
      </c>
      <c r="K23" s="161">
        <f t="shared" ref="K23:K28" si="7">SUM(H23:J23)</f>
        <v>328</v>
      </c>
    </row>
    <row r="24" spans="1:11" ht="17.25" customHeight="1" x14ac:dyDescent="0.2">
      <c r="A24" s="155" t="s">
        <v>496</v>
      </c>
      <c r="B24" s="156">
        <v>148</v>
      </c>
      <c r="C24" s="156">
        <v>115</v>
      </c>
      <c r="D24" s="156">
        <v>119</v>
      </c>
      <c r="E24" s="161">
        <f t="shared" si="6"/>
        <v>382</v>
      </c>
      <c r="F24" s="157"/>
      <c r="G24" s="155" t="s">
        <v>560</v>
      </c>
      <c r="H24" s="156">
        <v>132</v>
      </c>
      <c r="I24" s="156">
        <v>91</v>
      </c>
      <c r="J24" s="156">
        <v>121</v>
      </c>
      <c r="K24" s="161">
        <f t="shared" si="7"/>
        <v>344</v>
      </c>
    </row>
    <row r="25" spans="1:11" ht="17.25" customHeight="1" x14ac:dyDescent="0.2">
      <c r="A25" s="155" t="s">
        <v>417</v>
      </c>
      <c r="B25" s="156">
        <v>114</v>
      </c>
      <c r="C25" s="156">
        <v>132</v>
      </c>
      <c r="D25" s="156">
        <v>124</v>
      </c>
      <c r="E25" s="161">
        <f t="shared" si="6"/>
        <v>370</v>
      </c>
      <c r="F25" s="157"/>
      <c r="G25" s="155" t="s">
        <v>439</v>
      </c>
      <c r="H25" s="156">
        <v>88</v>
      </c>
      <c r="I25" s="156">
        <v>114</v>
      </c>
      <c r="J25" s="156">
        <v>103</v>
      </c>
      <c r="K25" s="161">
        <f t="shared" si="7"/>
        <v>305</v>
      </c>
    </row>
    <row r="26" spans="1:11" ht="17.25" customHeight="1" x14ac:dyDescent="0.2">
      <c r="A26" s="155" t="s">
        <v>413</v>
      </c>
      <c r="B26" s="156">
        <v>129</v>
      </c>
      <c r="C26" s="156">
        <v>96</v>
      </c>
      <c r="D26" s="156">
        <v>113</v>
      </c>
      <c r="E26" s="161">
        <f t="shared" si="6"/>
        <v>338</v>
      </c>
      <c r="F26" s="157"/>
      <c r="G26" s="155" t="s">
        <v>442</v>
      </c>
      <c r="H26" s="156">
        <v>134</v>
      </c>
      <c r="I26" s="156">
        <v>121</v>
      </c>
      <c r="J26" s="156">
        <v>103</v>
      </c>
      <c r="K26" s="161">
        <f t="shared" si="7"/>
        <v>358</v>
      </c>
    </row>
    <row r="27" spans="1:11" ht="17.25" customHeight="1" x14ac:dyDescent="0.2">
      <c r="A27" s="155" t="s">
        <v>450</v>
      </c>
      <c r="B27" s="156">
        <v>115</v>
      </c>
      <c r="C27" s="156">
        <v>126</v>
      </c>
      <c r="D27" s="156">
        <v>114</v>
      </c>
      <c r="E27" s="161">
        <f t="shared" si="6"/>
        <v>355</v>
      </c>
      <c r="F27" s="157"/>
      <c r="G27" s="155" t="s">
        <v>441</v>
      </c>
      <c r="H27" s="156">
        <v>112</v>
      </c>
      <c r="I27" s="156">
        <v>149</v>
      </c>
      <c r="J27" s="156">
        <v>141</v>
      </c>
      <c r="K27" s="161">
        <f t="shared" si="7"/>
        <v>402</v>
      </c>
    </row>
    <row r="28" spans="1:11" ht="17.25" customHeight="1" x14ac:dyDescent="0.2">
      <c r="A28" s="159" t="s">
        <v>378</v>
      </c>
      <c r="B28" s="205">
        <f>SUM(B23:B27)</f>
        <v>625</v>
      </c>
      <c r="C28" s="205">
        <f>SUM(C23:C27)</f>
        <v>580</v>
      </c>
      <c r="D28" s="161">
        <f>SUM(D23:D27)</f>
        <v>589</v>
      </c>
      <c r="E28" s="205">
        <f t="shared" si="6"/>
        <v>1794</v>
      </c>
      <c r="F28" s="162"/>
      <c r="G28" s="159" t="s">
        <v>379</v>
      </c>
      <c r="H28" s="161">
        <f>SUM(H23:H27)</f>
        <v>573</v>
      </c>
      <c r="I28" s="161">
        <f>SUM(I23:I27)</f>
        <v>570</v>
      </c>
      <c r="J28" s="205">
        <f>SUM(J23:J27)</f>
        <v>594</v>
      </c>
      <c r="K28" s="161">
        <f t="shared" si="7"/>
        <v>1737</v>
      </c>
    </row>
    <row r="29" spans="1:11" s="298" customFormat="1" ht="17.25" customHeight="1" x14ac:dyDescent="0.4">
      <c r="A29" s="204" t="s">
        <v>231</v>
      </c>
      <c r="B29" s="202"/>
      <c r="C29" s="202"/>
      <c r="D29" s="202"/>
      <c r="E29" s="200"/>
      <c r="F29" s="201"/>
      <c r="G29" s="204" t="s">
        <v>200</v>
      </c>
      <c r="H29" s="202"/>
      <c r="I29" s="202"/>
      <c r="J29" s="202"/>
      <c r="K29" s="200"/>
    </row>
    <row r="30" spans="1:11" ht="17.25" customHeight="1" x14ac:dyDescent="0.2">
      <c r="A30" s="155" t="s">
        <v>391</v>
      </c>
      <c r="B30" s="156">
        <v>110</v>
      </c>
      <c r="C30" s="156">
        <v>112</v>
      </c>
      <c r="D30" s="156">
        <v>101</v>
      </c>
      <c r="E30" s="161">
        <f t="shared" ref="E30:E35" si="8">SUM(B30:D30)</f>
        <v>323</v>
      </c>
      <c r="F30" s="157"/>
      <c r="G30" s="155" t="s">
        <v>407</v>
      </c>
      <c r="H30" s="156">
        <v>89</v>
      </c>
      <c r="I30" s="156">
        <v>107</v>
      </c>
      <c r="J30" s="156">
        <v>124</v>
      </c>
      <c r="K30" s="161">
        <f t="shared" ref="K30:K35" si="9">SUM(H30:J30)</f>
        <v>320</v>
      </c>
    </row>
    <row r="31" spans="1:11" ht="17.25" customHeight="1" x14ac:dyDescent="0.2">
      <c r="A31" s="155" t="s">
        <v>392</v>
      </c>
      <c r="B31" s="156">
        <v>126</v>
      </c>
      <c r="C31" s="156">
        <v>106</v>
      </c>
      <c r="D31" s="156">
        <v>103</v>
      </c>
      <c r="E31" s="161">
        <f t="shared" si="8"/>
        <v>335</v>
      </c>
      <c r="F31" s="157"/>
      <c r="G31" s="155" t="s">
        <v>408</v>
      </c>
      <c r="H31" s="156">
        <v>93</v>
      </c>
      <c r="I31" s="156">
        <v>152</v>
      </c>
      <c r="J31" s="156">
        <v>131</v>
      </c>
      <c r="K31" s="161">
        <f t="shared" si="9"/>
        <v>376</v>
      </c>
    </row>
    <row r="32" spans="1:11" ht="17.25" customHeight="1" x14ac:dyDescent="0.2">
      <c r="A32" s="155" t="s">
        <v>394</v>
      </c>
      <c r="B32" s="156">
        <v>90</v>
      </c>
      <c r="C32" s="156">
        <v>137</v>
      </c>
      <c r="D32" s="156">
        <v>113</v>
      </c>
      <c r="E32" s="161">
        <f t="shared" si="8"/>
        <v>340</v>
      </c>
      <c r="F32" s="157"/>
      <c r="G32" s="155" t="s">
        <v>409</v>
      </c>
      <c r="H32" s="156">
        <v>133</v>
      </c>
      <c r="I32" s="156">
        <v>141</v>
      </c>
      <c r="J32" s="156">
        <v>103</v>
      </c>
      <c r="K32" s="161">
        <f t="shared" si="9"/>
        <v>377</v>
      </c>
    </row>
    <row r="33" spans="1:11" ht="17.25" customHeight="1" x14ac:dyDescent="0.2">
      <c r="A33" s="155" t="s">
        <v>562</v>
      </c>
      <c r="B33" s="156">
        <v>120</v>
      </c>
      <c r="C33" s="156">
        <v>130</v>
      </c>
      <c r="D33" s="156">
        <v>139</v>
      </c>
      <c r="E33" s="161">
        <f t="shared" si="8"/>
        <v>389</v>
      </c>
      <c r="F33" s="157"/>
      <c r="G33" s="155" t="s">
        <v>410</v>
      </c>
      <c r="H33" s="156">
        <v>98</v>
      </c>
      <c r="I33" s="156">
        <v>106</v>
      </c>
      <c r="J33" s="156">
        <v>104</v>
      </c>
      <c r="K33" s="161">
        <f t="shared" si="9"/>
        <v>308</v>
      </c>
    </row>
    <row r="34" spans="1:11" ht="17.25" customHeight="1" x14ac:dyDescent="0.2">
      <c r="A34" s="155" t="s">
        <v>390</v>
      </c>
      <c r="B34" s="156">
        <v>107</v>
      </c>
      <c r="C34" s="156">
        <v>112</v>
      </c>
      <c r="D34" s="156">
        <v>104</v>
      </c>
      <c r="E34" s="161">
        <f t="shared" si="8"/>
        <v>323</v>
      </c>
      <c r="F34" s="157"/>
      <c r="G34" s="155" t="s">
        <v>411</v>
      </c>
      <c r="H34" s="156">
        <v>113</v>
      </c>
      <c r="I34" s="156">
        <v>89</v>
      </c>
      <c r="J34" s="156">
        <v>126</v>
      </c>
      <c r="K34" s="161">
        <f t="shared" si="9"/>
        <v>328</v>
      </c>
    </row>
    <row r="35" spans="1:11" ht="17.25" customHeight="1" x14ac:dyDescent="0.2">
      <c r="A35" s="159" t="s">
        <v>378</v>
      </c>
      <c r="B35" s="205">
        <f>SUM(B30:B34)</f>
        <v>553</v>
      </c>
      <c r="C35" s="205">
        <f>SUM(C30:C34)</f>
        <v>597</v>
      </c>
      <c r="D35" s="161">
        <f>SUM(D30:D34)</f>
        <v>560</v>
      </c>
      <c r="E35" s="205">
        <f t="shared" si="8"/>
        <v>1710</v>
      </c>
      <c r="F35" s="162"/>
      <c r="G35" s="159" t="s">
        <v>379</v>
      </c>
      <c r="H35" s="161">
        <f>SUM(H30:H34)</f>
        <v>526</v>
      </c>
      <c r="I35" s="161">
        <f>SUM(I30:I34)</f>
        <v>595</v>
      </c>
      <c r="J35" s="205">
        <f>SUM(J30:J34)</f>
        <v>588</v>
      </c>
      <c r="K35" s="161">
        <f t="shared" si="9"/>
        <v>1709</v>
      </c>
    </row>
    <row r="36" spans="1:11" s="298" customFormat="1" ht="17.25" customHeight="1" x14ac:dyDescent="0.4">
      <c r="A36" s="204" t="s">
        <v>201</v>
      </c>
      <c r="B36" s="202"/>
      <c r="C36" s="202"/>
      <c r="D36" s="202"/>
      <c r="E36" s="200"/>
      <c r="F36" s="201"/>
      <c r="G36" s="204" t="s">
        <v>206</v>
      </c>
      <c r="H36" s="202"/>
      <c r="I36" s="202"/>
      <c r="J36" s="202"/>
      <c r="K36" s="200"/>
    </row>
    <row r="37" spans="1:11" ht="17.25" customHeight="1" x14ac:dyDescent="0.2">
      <c r="A37" s="155" t="s">
        <v>395</v>
      </c>
      <c r="B37" s="156">
        <v>97</v>
      </c>
      <c r="C37" s="156">
        <v>105</v>
      </c>
      <c r="D37" s="156">
        <v>98</v>
      </c>
      <c r="E37" s="161">
        <f t="shared" ref="E37:E42" si="10">SUM(B37:D37)</f>
        <v>300</v>
      </c>
      <c r="F37" s="157"/>
      <c r="G37" s="155" t="s">
        <v>428</v>
      </c>
      <c r="H37" s="156">
        <v>116</v>
      </c>
      <c r="I37" s="156">
        <v>116</v>
      </c>
      <c r="J37" s="156">
        <v>111</v>
      </c>
      <c r="K37" s="161">
        <f t="shared" ref="K37:K42" si="11">SUM(H37:J37)</f>
        <v>343</v>
      </c>
    </row>
    <row r="38" spans="1:11" ht="17.25" customHeight="1" x14ac:dyDescent="0.2">
      <c r="A38" s="155" t="s">
        <v>396</v>
      </c>
      <c r="B38" s="156">
        <v>134</v>
      </c>
      <c r="C38" s="156">
        <v>124</v>
      </c>
      <c r="D38" s="156">
        <v>120</v>
      </c>
      <c r="E38" s="161">
        <f t="shared" si="10"/>
        <v>378</v>
      </c>
      <c r="F38" s="157"/>
      <c r="G38" s="155" t="s">
        <v>431</v>
      </c>
      <c r="H38" s="156">
        <v>117</v>
      </c>
      <c r="I38" s="156">
        <v>111</v>
      </c>
      <c r="J38" s="156">
        <v>153</v>
      </c>
      <c r="K38" s="161">
        <f t="shared" si="11"/>
        <v>381</v>
      </c>
    </row>
    <row r="39" spans="1:11" ht="17.25" customHeight="1" x14ac:dyDescent="0.2">
      <c r="A39" s="155" t="s">
        <v>449</v>
      </c>
      <c r="B39" s="156">
        <v>108</v>
      </c>
      <c r="C39" s="156">
        <v>105</v>
      </c>
      <c r="D39" s="156">
        <v>98</v>
      </c>
      <c r="E39" s="161">
        <f t="shared" si="10"/>
        <v>311</v>
      </c>
      <c r="F39" s="157"/>
      <c r="G39" s="155" t="s">
        <v>523</v>
      </c>
      <c r="H39" s="156">
        <v>123</v>
      </c>
      <c r="I39" s="156">
        <v>111</v>
      </c>
      <c r="J39" s="156">
        <v>115</v>
      </c>
      <c r="K39" s="161">
        <f t="shared" si="11"/>
        <v>349</v>
      </c>
    </row>
    <row r="40" spans="1:11" ht="17.25" customHeight="1" x14ac:dyDescent="0.2">
      <c r="A40" s="155" t="s">
        <v>398</v>
      </c>
      <c r="B40" s="156">
        <v>97</v>
      </c>
      <c r="C40" s="156">
        <v>128</v>
      </c>
      <c r="D40" s="156">
        <v>127</v>
      </c>
      <c r="E40" s="161">
        <f t="shared" si="10"/>
        <v>352</v>
      </c>
      <c r="F40" s="157"/>
      <c r="G40" s="155" t="s">
        <v>453</v>
      </c>
      <c r="H40" s="156">
        <v>130</v>
      </c>
      <c r="I40" s="156">
        <v>111</v>
      </c>
      <c r="J40" s="156">
        <v>106</v>
      </c>
      <c r="K40" s="161">
        <f t="shared" si="11"/>
        <v>347</v>
      </c>
    </row>
    <row r="41" spans="1:11" ht="17.25" customHeight="1" x14ac:dyDescent="0.2">
      <c r="A41" s="155" t="s">
        <v>399</v>
      </c>
      <c r="B41" s="156">
        <v>132</v>
      </c>
      <c r="C41" s="156">
        <v>116</v>
      </c>
      <c r="D41" s="156">
        <v>118</v>
      </c>
      <c r="E41" s="161">
        <f t="shared" si="10"/>
        <v>366</v>
      </c>
      <c r="F41" s="157"/>
      <c r="G41" s="155" t="s">
        <v>432</v>
      </c>
      <c r="H41" s="156">
        <v>103</v>
      </c>
      <c r="I41" s="156">
        <v>110</v>
      </c>
      <c r="J41" s="156">
        <v>114</v>
      </c>
      <c r="K41" s="161">
        <f t="shared" si="11"/>
        <v>327</v>
      </c>
    </row>
    <row r="42" spans="1:11" ht="17.25" customHeight="1" x14ac:dyDescent="0.2">
      <c r="A42" s="159" t="s">
        <v>379</v>
      </c>
      <c r="B42" s="161">
        <f>SUM(B37:B41)</f>
        <v>568</v>
      </c>
      <c r="C42" s="205">
        <f>SUM(C37:C41)</f>
        <v>578</v>
      </c>
      <c r="D42" s="161">
        <f>SUM(D37:D41)</f>
        <v>561</v>
      </c>
      <c r="E42" s="161">
        <f t="shared" si="10"/>
        <v>1707</v>
      </c>
      <c r="F42" s="162"/>
      <c r="G42" s="159" t="s">
        <v>378</v>
      </c>
      <c r="H42" s="205">
        <f>SUM(H37:H41)</f>
        <v>589</v>
      </c>
      <c r="I42" s="161">
        <f>SUM(I37:I41)</f>
        <v>559</v>
      </c>
      <c r="J42" s="205">
        <f>SUM(J37:J41)</f>
        <v>599</v>
      </c>
      <c r="K42" s="205">
        <f t="shared" si="11"/>
        <v>1747</v>
      </c>
    </row>
    <row r="43" spans="1:11" s="298" customFormat="1" ht="17.25" customHeight="1" x14ac:dyDescent="0.4">
      <c r="A43" s="204" t="s">
        <v>203</v>
      </c>
      <c r="B43" s="202"/>
      <c r="C43" s="202"/>
      <c r="D43" s="202"/>
      <c r="E43" s="200"/>
      <c r="F43" s="201"/>
      <c r="G43" s="204" t="s">
        <v>202</v>
      </c>
      <c r="H43" s="202"/>
      <c r="I43" s="202"/>
      <c r="J43" s="202"/>
      <c r="K43" s="200"/>
    </row>
    <row r="44" spans="1:11" ht="17.25" customHeight="1" x14ac:dyDescent="0.2">
      <c r="A44" s="155" t="s">
        <v>420</v>
      </c>
      <c r="B44" s="156">
        <v>115</v>
      </c>
      <c r="C44" s="156">
        <v>111</v>
      </c>
      <c r="D44" s="156">
        <v>113</v>
      </c>
      <c r="E44" s="161">
        <f t="shared" ref="E44:E49" si="12">SUM(B44:D44)</f>
        <v>339</v>
      </c>
      <c r="F44" s="157"/>
      <c r="G44" s="155" t="s">
        <v>373</v>
      </c>
      <c r="H44" s="156">
        <v>114</v>
      </c>
      <c r="I44" s="156">
        <v>98</v>
      </c>
      <c r="J44" s="156">
        <v>124</v>
      </c>
      <c r="K44" s="161">
        <f>SUM(H44:J44)</f>
        <v>336</v>
      </c>
    </row>
    <row r="45" spans="1:11" ht="17.25" customHeight="1" x14ac:dyDescent="0.2">
      <c r="A45" s="155" t="s">
        <v>419</v>
      </c>
      <c r="B45" s="156">
        <v>107</v>
      </c>
      <c r="C45" s="156">
        <v>119</v>
      </c>
      <c r="D45" s="156">
        <v>111</v>
      </c>
      <c r="E45" s="161">
        <f t="shared" si="12"/>
        <v>337</v>
      </c>
      <c r="F45" s="157"/>
      <c r="G45" s="155" t="s">
        <v>374</v>
      </c>
      <c r="H45" s="156">
        <v>141</v>
      </c>
      <c r="I45" s="156">
        <v>144</v>
      </c>
      <c r="J45" s="156">
        <v>139</v>
      </c>
      <c r="K45" s="161">
        <f>SUM(H45:J45)</f>
        <v>424</v>
      </c>
    </row>
    <row r="46" spans="1:11" ht="17.25" customHeight="1" x14ac:dyDescent="0.2">
      <c r="A46" s="155" t="s">
        <v>418</v>
      </c>
      <c r="B46" s="156">
        <v>124</v>
      </c>
      <c r="C46" s="156">
        <v>189</v>
      </c>
      <c r="D46" s="156">
        <v>97</v>
      </c>
      <c r="E46" s="161">
        <f t="shared" si="12"/>
        <v>410</v>
      </c>
      <c r="F46" s="157"/>
      <c r="G46" s="155" t="s">
        <v>375</v>
      </c>
      <c r="H46" s="156">
        <v>127</v>
      </c>
      <c r="I46" s="156">
        <v>117</v>
      </c>
      <c r="J46" s="156">
        <v>102</v>
      </c>
      <c r="K46" s="161">
        <f>SUM(H46:J46)</f>
        <v>346</v>
      </c>
    </row>
    <row r="47" spans="1:11" ht="17.25" customHeight="1" x14ac:dyDescent="0.2">
      <c r="A47" s="155" t="s">
        <v>422</v>
      </c>
      <c r="B47" s="156">
        <v>130</v>
      </c>
      <c r="C47" s="156">
        <v>119</v>
      </c>
      <c r="D47" s="156">
        <v>130</v>
      </c>
      <c r="E47" s="161">
        <f t="shared" si="12"/>
        <v>379</v>
      </c>
      <c r="F47" s="157"/>
      <c r="G47" s="155" t="s">
        <v>376</v>
      </c>
      <c r="H47" s="156">
        <v>169</v>
      </c>
      <c r="I47" s="156">
        <v>114</v>
      </c>
      <c r="J47" s="156">
        <v>124</v>
      </c>
      <c r="K47" s="161">
        <f>SUM(H47:J47)</f>
        <v>407</v>
      </c>
    </row>
    <row r="48" spans="1:11" ht="17.25" customHeight="1" x14ac:dyDescent="0.2">
      <c r="A48" s="155" t="s">
        <v>421</v>
      </c>
      <c r="B48" s="156">
        <v>112</v>
      </c>
      <c r="C48" s="156">
        <v>134</v>
      </c>
      <c r="D48" s="156">
        <v>130</v>
      </c>
      <c r="E48" s="161">
        <f t="shared" si="12"/>
        <v>376</v>
      </c>
      <c r="F48" s="157"/>
      <c r="G48" s="155" t="s">
        <v>377</v>
      </c>
      <c r="H48" s="156">
        <v>134</v>
      </c>
      <c r="I48" s="156">
        <v>146</v>
      </c>
      <c r="J48" s="156">
        <v>138</v>
      </c>
      <c r="K48" s="161">
        <f>SUM(H48:J48)</f>
        <v>418</v>
      </c>
    </row>
    <row r="49" spans="1:11" ht="17.25" customHeight="1" x14ac:dyDescent="0.2">
      <c r="A49" s="159" t="s">
        <v>379</v>
      </c>
      <c r="B49" s="161">
        <f>SUM(B44:B48)</f>
        <v>588</v>
      </c>
      <c r="C49" s="205">
        <f>SUM(C44:C48)</f>
        <v>672</v>
      </c>
      <c r="D49" s="161">
        <f>SUM(D44:D48)</f>
        <v>581</v>
      </c>
      <c r="E49" s="161">
        <f t="shared" si="12"/>
        <v>1841</v>
      </c>
      <c r="F49" s="162"/>
      <c r="G49" s="159" t="s">
        <v>378</v>
      </c>
      <c r="H49" s="205">
        <f>SUM(H44:H48)</f>
        <v>685</v>
      </c>
      <c r="I49" s="161">
        <f>SUM(I44:I48)</f>
        <v>619</v>
      </c>
      <c r="J49" s="205">
        <f>SUM(J44:J48)</f>
        <v>627</v>
      </c>
      <c r="K49" s="205">
        <f>SUM(K44:K48)</f>
        <v>1931</v>
      </c>
    </row>
    <row r="50" spans="1:11" ht="19.5" x14ac:dyDescent="0.35">
      <c r="A50" s="446" t="s">
        <v>29</v>
      </c>
      <c r="B50" s="447"/>
      <c r="C50" s="447"/>
      <c r="D50" s="447"/>
      <c r="E50" s="448"/>
      <c r="F50" s="154"/>
      <c r="G50" s="452" t="s">
        <v>30</v>
      </c>
      <c r="H50" s="453"/>
      <c r="I50" s="453"/>
      <c r="J50" s="453"/>
      <c r="K50" s="454"/>
    </row>
    <row r="51" spans="1:11" ht="19.5" x14ac:dyDescent="0.35">
      <c r="A51" s="449">
        <v>41306</v>
      </c>
      <c r="B51" s="450"/>
      <c r="C51" s="450"/>
      <c r="D51" s="450"/>
      <c r="E51" s="451"/>
      <c r="F51" s="154"/>
      <c r="G51" s="449">
        <f>A51+7</f>
        <v>41313</v>
      </c>
      <c r="H51" s="450"/>
      <c r="I51" s="450"/>
      <c r="J51" s="450"/>
      <c r="K51" s="451"/>
    </row>
    <row r="52" spans="1:11" ht="19.5" x14ac:dyDescent="0.3">
      <c r="A52" s="443" t="s">
        <v>665</v>
      </c>
      <c r="B52" s="444"/>
      <c r="C52" s="444"/>
      <c r="D52" s="444"/>
      <c r="E52" s="445"/>
      <c r="G52" s="443" t="s">
        <v>677</v>
      </c>
      <c r="H52" s="444"/>
      <c r="I52" s="444"/>
      <c r="J52" s="444"/>
      <c r="K52" s="445"/>
    </row>
    <row r="53" spans="1:11" ht="19.5" x14ac:dyDescent="0.3">
      <c r="A53" s="443" t="s">
        <v>666</v>
      </c>
      <c r="B53" s="444"/>
      <c r="C53" s="444"/>
      <c r="D53" s="444"/>
      <c r="E53" s="445"/>
      <c r="G53" s="443" t="s">
        <v>678</v>
      </c>
      <c r="H53" s="444"/>
      <c r="I53" s="444"/>
      <c r="J53" s="444"/>
      <c r="K53" s="445"/>
    </row>
    <row r="54" spans="1:11" ht="19.5" x14ac:dyDescent="0.3">
      <c r="A54" s="443" t="s">
        <v>667</v>
      </c>
      <c r="B54" s="444"/>
      <c r="C54" s="444"/>
      <c r="D54" s="444"/>
      <c r="E54" s="445"/>
      <c r="G54" s="443" t="s">
        <v>679</v>
      </c>
      <c r="H54" s="444"/>
      <c r="I54" s="444"/>
      <c r="J54" s="444"/>
      <c r="K54" s="445"/>
    </row>
    <row r="55" spans="1:11" ht="19.5" x14ac:dyDescent="0.3">
      <c r="A55" s="443" t="s">
        <v>668</v>
      </c>
      <c r="B55" s="444"/>
      <c r="C55" s="444"/>
      <c r="D55" s="444"/>
      <c r="E55" s="445"/>
      <c r="G55" s="443" t="s">
        <v>680</v>
      </c>
      <c r="H55" s="444"/>
      <c r="I55" s="444"/>
      <c r="J55" s="444"/>
      <c r="K55" s="445"/>
    </row>
    <row r="56" spans="1:11" ht="19.5" x14ac:dyDescent="0.3">
      <c r="A56" s="443" t="s">
        <v>669</v>
      </c>
      <c r="B56" s="444"/>
      <c r="C56" s="444"/>
      <c r="D56" s="444"/>
      <c r="E56" s="445"/>
      <c r="G56" s="443" t="s">
        <v>681</v>
      </c>
      <c r="H56" s="444"/>
      <c r="I56" s="444"/>
      <c r="J56" s="444"/>
      <c r="K56" s="445"/>
    </row>
    <row r="57" spans="1:11" ht="19.5" x14ac:dyDescent="0.3">
      <c r="A57" s="443" t="s">
        <v>670</v>
      </c>
      <c r="B57" s="444"/>
      <c r="C57" s="444"/>
      <c r="D57" s="444"/>
      <c r="E57" s="445"/>
      <c r="G57" s="443" t="s">
        <v>682</v>
      </c>
      <c r="H57" s="444"/>
      <c r="I57" s="444"/>
      <c r="J57" s="444"/>
      <c r="K57" s="445"/>
    </row>
    <row r="58" spans="1:11" ht="19.5" x14ac:dyDescent="0.3">
      <c r="A58" s="440" t="s">
        <v>671</v>
      </c>
      <c r="B58" s="441"/>
      <c r="C58" s="441"/>
      <c r="D58" s="441"/>
      <c r="E58" s="442"/>
      <c r="G58" s="440" t="s">
        <v>683</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&amp;C&amp;"Calibri,Bold"&amp;16Friday Men's Pro League&amp;"Arial,Regular"&amp;10
&amp;"Calibri,Regular"&amp;12January 26, 2012 (Sat)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205</v>
      </c>
      <c r="B1" s="199"/>
      <c r="C1" s="199"/>
      <c r="D1" s="199"/>
      <c r="E1" s="200"/>
      <c r="F1" s="201"/>
      <c r="G1" s="198" t="s">
        <v>207</v>
      </c>
      <c r="H1" s="202"/>
      <c r="I1" s="202"/>
      <c r="J1" s="202"/>
      <c r="K1" s="200"/>
    </row>
    <row r="2" spans="1:11" ht="17.25" customHeight="1" x14ac:dyDescent="0.2">
      <c r="A2" s="155" t="s">
        <v>423</v>
      </c>
      <c r="B2" s="156">
        <v>119</v>
      </c>
      <c r="C2" s="156">
        <v>126</v>
      </c>
      <c r="D2" s="156">
        <v>114</v>
      </c>
      <c r="E2" s="164">
        <f t="shared" ref="E2:E7" si="0">SUM(B2:D2)</f>
        <v>359</v>
      </c>
      <c r="F2" s="157"/>
      <c r="G2" s="155" t="s">
        <v>417</v>
      </c>
      <c r="H2" s="156">
        <v>116</v>
      </c>
      <c r="I2" s="156">
        <v>120</v>
      </c>
      <c r="J2" s="156">
        <v>109</v>
      </c>
      <c r="K2" s="161">
        <f t="shared" ref="K2:K7" si="1">SUM(H2:J2)</f>
        <v>345</v>
      </c>
    </row>
    <row r="3" spans="1:11" ht="17.25" customHeight="1" x14ac:dyDescent="0.2">
      <c r="A3" s="155" t="s">
        <v>459</v>
      </c>
      <c r="B3" s="156">
        <v>144</v>
      </c>
      <c r="C3" s="156">
        <v>136</v>
      </c>
      <c r="D3" s="156">
        <v>114</v>
      </c>
      <c r="E3" s="164">
        <f t="shared" si="0"/>
        <v>394</v>
      </c>
      <c r="F3" s="157"/>
      <c r="G3" s="155" t="s">
        <v>497</v>
      </c>
      <c r="H3" s="156">
        <v>103</v>
      </c>
      <c r="I3" s="156">
        <v>110</v>
      </c>
      <c r="J3" s="156">
        <v>101</v>
      </c>
      <c r="K3" s="161">
        <f t="shared" si="1"/>
        <v>314</v>
      </c>
    </row>
    <row r="4" spans="1:11" ht="17.25" customHeight="1" x14ac:dyDescent="0.2">
      <c r="A4" s="155" t="s">
        <v>427</v>
      </c>
      <c r="B4" s="156">
        <v>108</v>
      </c>
      <c r="C4" s="156">
        <v>142</v>
      </c>
      <c r="D4" s="156">
        <v>136</v>
      </c>
      <c r="E4" s="164">
        <f t="shared" si="0"/>
        <v>386</v>
      </c>
      <c r="F4" s="157"/>
      <c r="G4" s="155" t="s">
        <v>415</v>
      </c>
      <c r="H4" s="156">
        <v>104</v>
      </c>
      <c r="I4" s="156">
        <v>132</v>
      </c>
      <c r="J4" s="156">
        <v>112</v>
      </c>
      <c r="K4" s="161">
        <f t="shared" si="1"/>
        <v>348</v>
      </c>
    </row>
    <row r="5" spans="1:11" ht="17.25" customHeight="1" x14ac:dyDescent="0.2">
      <c r="A5" s="155" t="s">
        <v>426</v>
      </c>
      <c r="B5" s="156">
        <v>122</v>
      </c>
      <c r="C5" s="156">
        <v>119</v>
      </c>
      <c r="D5" s="156">
        <v>130</v>
      </c>
      <c r="E5" s="164">
        <f t="shared" si="0"/>
        <v>371</v>
      </c>
      <c r="F5" s="157"/>
      <c r="G5" s="155" t="s">
        <v>413</v>
      </c>
      <c r="H5" s="156">
        <v>120</v>
      </c>
      <c r="I5" s="156">
        <v>103</v>
      </c>
      <c r="J5" s="156">
        <v>124</v>
      </c>
      <c r="K5" s="161">
        <f t="shared" si="1"/>
        <v>347</v>
      </c>
    </row>
    <row r="6" spans="1:11" ht="17.25" customHeight="1" x14ac:dyDescent="0.2">
      <c r="A6" s="155" t="s">
        <v>451</v>
      </c>
      <c r="B6" s="156">
        <v>148</v>
      </c>
      <c r="C6" s="156">
        <v>123</v>
      </c>
      <c r="D6" s="156">
        <v>108</v>
      </c>
      <c r="E6" s="164">
        <f t="shared" si="0"/>
        <v>379</v>
      </c>
      <c r="F6" s="157"/>
      <c r="G6" s="155" t="s">
        <v>450</v>
      </c>
      <c r="H6" s="156">
        <v>107</v>
      </c>
      <c r="I6" s="156">
        <v>111</v>
      </c>
      <c r="J6" s="156">
        <v>114</v>
      </c>
      <c r="K6" s="161">
        <f t="shared" si="1"/>
        <v>332</v>
      </c>
    </row>
    <row r="7" spans="1:11" ht="17.25" customHeight="1" x14ac:dyDescent="0.2">
      <c r="A7" s="159" t="s">
        <v>400</v>
      </c>
      <c r="B7" s="206">
        <f>SUM(B2:B6)</f>
        <v>641</v>
      </c>
      <c r="C7" s="206">
        <f>SUM(C2:C6)</f>
        <v>646</v>
      </c>
      <c r="D7" s="206">
        <f>SUM(D2:D6)</f>
        <v>602</v>
      </c>
      <c r="E7" s="205">
        <f t="shared" si="0"/>
        <v>1889</v>
      </c>
      <c r="F7" s="162"/>
      <c r="G7" s="159" t="s">
        <v>401</v>
      </c>
      <c r="H7" s="161">
        <f>SUM(H2:H6)</f>
        <v>550</v>
      </c>
      <c r="I7" s="161">
        <f>SUM(I2:I6)</f>
        <v>576</v>
      </c>
      <c r="J7" s="161">
        <f>SUM(J2:J6)</f>
        <v>560</v>
      </c>
      <c r="K7" s="161">
        <f t="shared" si="1"/>
        <v>1686</v>
      </c>
    </row>
    <row r="8" spans="1:11" s="298" customFormat="1" ht="17.25" customHeight="1" x14ac:dyDescent="0.4">
      <c r="A8" s="198" t="s">
        <v>202</v>
      </c>
      <c r="B8" s="199"/>
      <c r="C8" s="199"/>
      <c r="D8" s="199"/>
      <c r="E8" s="200"/>
      <c r="F8" s="201"/>
      <c r="G8" s="198" t="s">
        <v>198</v>
      </c>
      <c r="H8" s="202"/>
      <c r="I8" s="202"/>
      <c r="J8" s="202"/>
      <c r="K8" s="200"/>
    </row>
    <row r="9" spans="1:11" ht="17.25" customHeight="1" x14ac:dyDescent="0.2">
      <c r="A9" s="155" t="s">
        <v>373</v>
      </c>
      <c r="B9" s="156">
        <v>108</v>
      </c>
      <c r="C9" s="156">
        <v>125</v>
      </c>
      <c r="D9" s="156">
        <v>126</v>
      </c>
      <c r="E9" s="164">
        <f t="shared" ref="E9:E14" si="2">SUM(B9:D9)</f>
        <v>359</v>
      </c>
      <c r="F9" s="157"/>
      <c r="G9" s="155" t="s">
        <v>566</v>
      </c>
      <c r="H9" s="156">
        <v>123</v>
      </c>
      <c r="I9" s="156">
        <v>112</v>
      </c>
      <c r="J9" s="156">
        <v>113</v>
      </c>
      <c r="K9" s="161">
        <f t="shared" ref="K9:K14" si="3">SUM(H9:J9)</f>
        <v>348</v>
      </c>
    </row>
    <row r="10" spans="1:11" ht="17.25" customHeight="1" x14ac:dyDescent="0.2">
      <c r="A10" s="155" t="s">
        <v>488</v>
      </c>
      <c r="B10" s="156">
        <v>141</v>
      </c>
      <c r="C10" s="156">
        <v>151</v>
      </c>
      <c r="D10" s="156">
        <v>125</v>
      </c>
      <c r="E10" s="164">
        <f t="shared" si="2"/>
        <v>417</v>
      </c>
      <c r="F10" s="157"/>
      <c r="G10" s="155" t="s">
        <v>402</v>
      </c>
      <c r="H10" s="156">
        <v>108</v>
      </c>
      <c r="I10" s="156">
        <v>106</v>
      </c>
      <c r="J10" s="156">
        <v>89</v>
      </c>
      <c r="K10" s="161">
        <f t="shared" si="3"/>
        <v>303</v>
      </c>
    </row>
    <row r="11" spans="1:11" ht="17.25" customHeight="1" x14ac:dyDescent="0.2">
      <c r="A11" s="155" t="s">
        <v>375</v>
      </c>
      <c r="B11" s="156">
        <v>120</v>
      </c>
      <c r="C11" s="156">
        <v>113</v>
      </c>
      <c r="D11" s="156">
        <v>122</v>
      </c>
      <c r="E11" s="164">
        <f t="shared" si="2"/>
        <v>355</v>
      </c>
      <c r="F11" s="157"/>
      <c r="G11" s="155" t="s">
        <v>404</v>
      </c>
      <c r="H11" s="156">
        <v>98</v>
      </c>
      <c r="I11" s="156">
        <v>134</v>
      </c>
      <c r="J11" s="156">
        <v>125</v>
      </c>
      <c r="K11" s="161">
        <f t="shared" si="3"/>
        <v>357</v>
      </c>
    </row>
    <row r="12" spans="1:11" ht="17.25" customHeight="1" x14ac:dyDescent="0.2">
      <c r="A12" s="155" t="s">
        <v>376</v>
      </c>
      <c r="B12" s="156">
        <v>98</v>
      </c>
      <c r="C12" s="156">
        <v>101</v>
      </c>
      <c r="D12" s="156">
        <v>123</v>
      </c>
      <c r="E12" s="164">
        <f t="shared" si="2"/>
        <v>322</v>
      </c>
      <c r="F12" s="157"/>
      <c r="G12" s="155" t="s">
        <v>406</v>
      </c>
      <c r="H12" s="156">
        <v>122</v>
      </c>
      <c r="I12" s="156">
        <v>112</v>
      </c>
      <c r="J12" s="156">
        <v>144</v>
      </c>
      <c r="K12" s="161">
        <f t="shared" si="3"/>
        <v>378</v>
      </c>
    </row>
    <row r="13" spans="1:11" ht="17.25" customHeight="1" x14ac:dyDescent="0.2">
      <c r="A13" s="155" t="s">
        <v>377</v>
      </c>
      <c r="B13" s="156">
        <v>109</v>
      </c>
      <c r="C13" s="156">
        <v>145</v>
      </c>
      <c r="D13" s="156">
        <v>157</v>
      </c>
      <c r="E13" s="164">
        <f t="shared" si="2"/>
        <v>411</v>
      </c>
      <c r="F13" s="157"/>
      <c r="G13" s="155" t="s">
        <v>405</v>
      </c>
      <c r="H13" s="156">
        <v>96</v>
      </c>
      <c r="I13" s="156">
        <v>134</v>
      </c>
      <c r="J13" s="156">
        <v>115</v>
      </c>
      <c r="K13" s="161">
        <f t="shared" si="3"/>
        <v>345</v>
      </c>
    </row>
    <row r="14" spans="1:11" ht="17.25" customHeight="1" x14ac:dyDescent="0.2">
      <c r="A14" s="159" t="s">
        <v>400</v>
      </c>
      <c r="B14" s="206">
        <f>SUM(B9:B13)</f>
        <v>576</v>
      </c>
      <c r="C14" s="206">
        <f>SUM(C9:C13)</f>
        <v>635</v>
      </c>
      <c r="D14" s="206">
        <f>SUM(D9:D13)</f>
        <v>653</v>
      </c>
      <c r="E14" s="205">
        <f t="shared" si="2"/>
        <v>1864</v>
      </c>
      <c r="F14" s="162"/>
      <c r="G14" s="159" t="s">
        <v>401</v>
      </c>
      <c r="H14" s="161">
        <f>SUM(H9:H13)</f>
        <v>547</v>
      </c>
      <c r="I14" s="161">
        <f>SUM(I9:I13)</f>
        <v>598</v>
      </c>
      <c r="J14" s="161">
        <f>SUM(J9:J13)</f>
        <v>586</v>
      </c>
      <c r="K14" s="161">
        <f t="shared" si="3"/>
        <v>1731</v>
      </c>
    </row>
    <row r="15" spans="1:11" s="298" customFormat="1" ht="17.25" customHeight="1" x14ac:dyDescent="0.4">
      <c r="A15" s="198" t="s">
        <v>199</v>
      </c>
      <c r="B15" s="199"/>
      <c r="C15" s="199"/>
      <c r="D15" s="199"/>
      <c r="E15" s="200"/>
      <c r="F15" s="201"/>
      <c r="G15" s="198" t="s">
        <v>209</v>
      </c>
      <c r="H15" s="202"/>
      <c r="I15" s="202"/>
      <c r="J15" s="202"/>
      <c r="K15" s="200"/>
    </row>
    <row r="16" spans="1:11" ht="17.25" customHeight="1" x14ac:dyDescent="0.2">
      <c r="A16" s="155" t="s">
        <v>440</v>
      </c>
      <c r="B16" s="156">
        <v>108</v>
      </c>
      <c r="C16" s="156">
        <v>106</v>
      </c>
      <c r="D16" s="156">
        <v>148</v>
      </c>
      <c r="E16" s="164">
        <f t="shared" ref="E16:E21" si="4">SUM(B16:D16)</f>
        <v>362</v>
      </c>
      <c r="F16" s="157"/>
      <c r="G16" s="155" t="s">
        <v>385</v>
      </c>
      <c r="H16" s="156">
        <v>134</v>
      </c>
      <c r="I16" s="156">
        <v>106</v>
      </c>
      <c r="J16" s="156">
        <v>122</v>
      </c>
      <c r="K16" s="161">
        <f t="shared" ref="K16:K21" si="5">SUM(H16:J16)</f>
        <v>362</v>
      </c>
    </row>
    <row r="17" spans="1:11" ht="17.25" customHeight="1" x14ac:dyDescent="0.2">
      <c r="A17" s="155" t="s">
        <v>438</v>
      </c>
      <c r="B17" s="156">
        <v>103</v>
      </c>
      <c r="C17" s="156">
        <v>116</v>
      </c>
      <c r="D17" s="156">
        <v>114</v>
      </c>
      <c r="E17" s="164">
        <f t="shared" si="4"/>
        <v>333</v>
      </c>
      <c r="F17" s="157"/>
      <c r="G17" s="155" t="s">
        <v>386</v>
      </c>
      <c r="H17" s="156">
        <v>118</v>
      </c>
      <c r="I17" s="156">
        <v>136</v>
      </c>
      <c r="J17" s="156">
        <v>120</v>
      </c>
      <c r="K17" s="161">
        <f t="shared" si="5"/>
        <v>374</v>
      </c>
    </row>
    <row r="18" spans="1:11" ht="17.25" customHeight="1" x14ac:dyDescent="0.2">
      <c r="A18" s="155" t="s">
        <v>439</v>
      </c>
      <c r="B18" s="156">
        <v>124</v>
      </c>
      <c r="C18" s="156">
        <v>131</v>
      </c>
      <c r="D18" s="156">
        <v>128</v>
      </c>
      <c r="E18" s="164">
        <f t="shared" si="4"/>
        <v>383</v>
      </c>
      <c r="F18" s="157"/>
      <c r="G18" s="155" t="s">
        <v>684</v>
      </c>
      <c r="H18" s="156">
        <v>104</v>
      </c>
      <c r="I18" s="156">
        <v>90</v>
      </c>
      <c r="J18" s="156">
        <v>119</v>
      </c>
      <c r="K18" s="161">
        <f t="shared" si="5"/>
        <v>313</v>
      </c>
    </row>
    <row r="19" spans="1:11" ht="17.25" customHeight="1" x14ac:dyDescent="0.2">
      <c r="A19" s="155" t="s">
        <v>442</v>
      </c>
      <c r="B19" s="156">
        <v>127</v>
      </c>
      <c r="C19" s="156">
        <v>96</v>
      </c>
      <c r="D19" s="156">
        <v>137</v>
      </c>
      <c r="E19" s="164">
        <f t="shared" si="4"/>
        <v>360</v>
      </c>
      <c r="F19" s="157"/>
      <c r="G19" s="155" t="s">
        <v>389</v>
      </c>
      <c r="H19" s="156">
        <v>116</v>
      </c>
      <c r="I19" s="156">
        <v>141</v>
      </c>
      <c r="J19" s="156">
        <v>130</v>
      </c>
      <c r="K19" s="161">
        <f t="shared" si="5"/>
        <v>387</v>
      </c>
    </row>
    <row r="20" spans="1:11" ht="17.25" customHeight="1" x14ac:dyDescent="0.2">
      <c r="A20" s="155" t="s">
        <v>441</v>
      </c>
      <c r="B20" s="156">
        <v>116</v>
      </c>
      <c r="C20" s="156">
        <v>144</v>
      </c>
      <c r="D20" s="156">
        <v>126</v>
      </c>
      <c r="E20" s="164">
        <f t="shared" si="4"/>
        <v>386</v>
      </c>
      <c r="F20" s="157"/>
      <c r="G20" s="155" t="s">
        <v>388</v>
      </c>
      <c r="H20" s="156">
        <v>119</v>
      </c>
      <c r="I20" s="156">
        <v>135</v>
      </c>
      <c r="J20" s="156">
        <v>124</v>
      </c>
      <c r="K20" s="161">
        <f t="shared" si="5"/>
        <v>378</v>
      </c>
    </row>
    <row r="21" spans="1:11" ht="17.25" customHeight="1" x14ac:dyDescent="0.2">
      <c r="A21" s="159" t="s">
        <v>412</v>
      </c>
      <c r="B21" s="160">
        <f>SUM(B16:B20)</f>
        <v>578</v>
      </c>
      <c r="C21" s="160">
        <f>SUM(C16:C20)</f>
        <v>593</v>
      </c>
      <c r="D21" s="206">
        <f>SUM(D16:D20)</f>
        <v>653</v>
      </c>
      <c r="E21" s="205">
        <f t="shared" si="4"/>
        <v>1824</v>
      </c>
      <c r="F21" s="162"/>
      <c r="G21" s="159" t="s">
        <v>412</v>
      </c>
      <c r="H21" s="205">
        <f>SUM(H16:H20)</f>
        <v>591</v>
      </c>
      <c r="I21" s="205">
        <f>SUM(I16:I20)</f>
        <v>608</v>
      </c>
      <c r="J21" s="161">
        <f>SUM(J16:J20)</f>
        <v>615</v>
      </c>
      <c r="K21" s="161">
        <f t="shared" si="5"/>
        <v>1814</v>
      </c>
    </row>
    <row r="22" spans="1:11" s="298" customFormat="1" ht="17.25" customHeight="1" x14ac:dyDescent="0.4">
      <c r="A22" s="204" t="s">
        <v>231</v>
      </c>
      <c r="B22" s="202"/>
      <c r="C22" s="202"/>
      <c r="D22" s="202"/>
      <c r="E22" s="200"/>
      <c r="F22" s="201"/>
      <c r="G22" s="204" t="s">
        <v>204</v>
      </c>
      <c r="H22" s="202"/>
      <c r="I22" s="202"/>
      <c r="J22" s="202"/>
      <c r="K22" s="200"/>
    </row>
    <row r="23" spans="1:11" ht="17.25" customHeight="1" x14ac:dyDescent="0.2">
      <c r="A23" s="155" t="s">
        <v>391</v>
      </c>
      <c r="B23" s="156">
        <v>145</v>
      </c>
      <c r="C23" s="156">
        <v>131</v>
      </c>
      <c r="D23" s="156">
        <v>113</v>
      </c>
      <c r="E23" s="161">
        <f t="shared" ref="E23:E28" si="6">SUM(B23:D23)</f>
        <v>389</v>
      </c>
      <c r="F23" s="157"/>
      <c r="G23" s="155" t="s">
        <v>433</v>
      </c>
      <c r="H23" s="156">
        <v>101</v>
      </c>
      <c r="I23" s="156">
        <v>121</v>
      </c>
      <c r="J23" s="156">
        <v>107</v>
      </c>
      <c r="K23" s="161">
        <f t="shared" ref="K23:K28" si="7">SUM(H23:J23)</f>
        <v>329</v>
      </c>
    </row>
    <row r="24" spans="1:11" ht="17.25" customHeight="1" x14ac:dyDescent="0.2">
      <c r="A24" s="155" t="s">
        <v>392</v>
      </c>
      <c r="B24" s="156">
        <v>93</v>
      </c>
      <c r="C24" s="156">
        <v>124</v>
      </c>
      <c r="D24" s="156">
        <v>115</v>
      </c>
      <c r="E24" s="161">
        <f t="shared" si="6"/>
        <v>332</v>
      </c>
      <c r="F24" s="157"/>
      <c r="G24" s="155" t="s">
        <v>639</v>
      </c>
      <c r="H24" s="156">
        <v>101</v>
      </c>
      <c r="I24" s="156">
        <v>122</v>
      </c>
      <c r="J24" s="156">
        <v>102</v>
      </c>
      <c r="K24" s="161">
        <f t="shared" si="7"/>
        <v>325</v>
      </c>
    </row>
    <row r="25" spans="1:11" ht="17.25" customHeight="1" x14ac:dyDescent="0.2">
      <c r="A25" s="155" t="s">
        <v>394</v>
      </c>
      <c r="B25" s="156">
        <v>99</v>
      </c>
      <c r="C25" s="156">
        <v>119</v>
      </c>
      <c r="D25" s="156">
        <v>104</v>
      </c>
      <c r="E25" s="161">
        <f t="shared" si="6"/>
        <v>322</v>
      </c>
      <c r="F25" s="157"/>
      <c r="G25" s="155" t="s">
        <v>435</v>
      </c>
      <c r="H25" s="156">
        <v>105</v>
      </c>
      <c r="I25" s="156">
        <v>114</v>
      </c>
      <c r="J25" s="156">
        <v>112</v>
      </c>
      <c r="K25" s="161">
        <f t="shared" si="7"/>
        <v>331</v>
      </c>
    </row>
    <row r="26" spans="1:11" ht="17.25" customHeight="1" x14ac:dyDescent="0.2">
      <c r="A26" s="155" t="s">
        <v>562</v>
      </c>
      <c r="B26" s="156">
        <v>121</v>
      </c>
      <c r="C26" s="156">
        <v>106</v>
      </c>
      <c r="D26" s="156">
        <v>111</v>
      </c>
      <c r="E26" s="161">
        <f t="shared" si="6"/>
        <v>338</v>
      </c>
      <c r="F26" s="157"/>
      <c r="G26" s="155" t="s">
        <v>436</v>
      </c>
      <c r="H26" s="156">
        <v>115</v>
      </c>
      <c r="I26" s="156">
        <v>114</v>
      </c>
      <c r="J26" s="156">
        <v>136</v>
      </c>
      <c r="K26" s="161">
        <f t="shared" si="7"/>
        <v>365</v>
      </c>
    </row>
    <row r="27" spans="1:11" ht="17.25" customHeight="1" x14ac:dyDescent="0.2">
      <c r="A27" s="155" t="s">
        <v>390</v>
      </c>
      <c r="B27" s="156">
        <v>101</v>
      </c>
      <c r="C27" s="156">
        <v>108</v>
      </c>
      <c r="D27" s="156">
        <v>125</v>
      </c>
      <c r="E27" s="161">
        <f t="shared" si="6"/>
        <v>334</v>
      </c>
      <c r="F27" s="157"/>
      <c r="G27" s="155" t="s">
        <v>437</v>
      </c>
      <c r="H27" s="156">
        <v>102</v>
      </c>
      <c r="I27" s="156">
        <v>150</v>
      </c>
      <c r="J27" s="156">
        <v>116</v>
      </c>
      <c r="K27" s="161">
        <f t="shared" si="7"/>
        <v>368</v>
      </c>
    </row>
    <row r="28" spans="1:11" ht="17.25" customHeight="1" x14ac:dyDescent="0.2">
      <c r="A28" s="159" t="s">
        <v>379</v>
      </c>
      <c r="B28" s="205">
        <f>SUM(B23:B27)</f>
        <v>559</v>
      </c>
      <c r="C28" s="161">
        <f>SUM(C23:C27)</f>
        <v>588</v>
      </c>
      <c r="D28" s="161">
        <f>SUM(D23:D27)</f>
        <v>568</v>
      </c>
      <c r="E28" s="161">
        <f t="shared" si="6"/>
        <v>1715</v>
      </c>
      <c r="F28" s="162"/>
      <c r="G28" s="159" t="s">
        <v>378</v>
      </c>
      <c r="H28" s="161">
        <f>SUM(H23:H27)</f>
        <v>524</v>
      </c>
      <c r="I28" s="205">
        <f>SUM(I23:I27)</f>
        <v>621</v>
      </c>
      <c r="J28" s="205">
        <f>SUM(J23:J27)</f>
        <v>573</v>
      </c>
      <c r="K28" s="205">
        <f t="shared" si="7"/>
        <v>1718</v>
      </c>
    </row>
    <row r="29" spans="1:11" s="298" customFormat="1" ht="17.25" customHeight="1" x14ac:dyDescent="0.4">
      <c r="A29" s="204" t="s">
        <v>203</v>
      </c>
      <c r="B29" s="202"/>
      <c r="C29" s="202"/>
      <c r="D29" s="202"/>
      <c r="E29" s="200"/>
      <c r="F29" s="201"/>
      <c r="G29" s="204" t="s">
        <v>206</v>
      </c>
      <c r="H29" s="202"/>
      <c r="I29" s="202"/>
      <c r="J29" s="202"/>
      <c r="K29" s="200"/>
    </row>
    <row r="30" spans="1:11" ht="17.25" customHeight="1" x14ac:dyDescent="0.2">
      <c r="A30" s="155" t="s">
        <v>420</v>
      </c>
      <c r="B30" s="156">
        <v>133</v>
      </c>
      <c r="C30" s="156">
        <v>125</v>
      </c>
      <c r="D30" s="156">
        <v>109</v>
      </c>
      <c r="E30" s="161">
        <f t="shared" ref="E30:E35" si="8">SUM(B30:D30)</f>
        <v>367</v>
      </c>
      <c r="F30" s="157"/>
      <c r="G30" s="155" t="s">
        <v>428</v>
      </c>
      <c r="H30" s="156">
        <v>122</v>
      </c>
      <c r="I30" s="156">
        <v>130</v>
      </c>
      <c r="J30" s="156">
        <v>117</v>
      </c>
      <c r="K30" s="161">
        <f t="shared" ref="K30:K35" si="9">SUM(H30:J30)</f>
        <v>369</v>
      </c>
    </row>
    <row r="31" spans="1:11" ht="17.25" customHeight="1" x14ac:dyDescent="0.2">
      <c r="A31" s="155" t="s">
        <v>419</v>
      </c>
      <c r="B31" s="156">
        <v>94</v>
      </c>
      <c r="C31" s="156">
        <v>116</v>
      </c>
      <c r="D31" s="156">
        <v>128</v>
      </c>
      <c r="E31" s="161">
        <f t="shared" si="8"/>
        <v>338</v>
      </c>
      <c r="F31" s="157"/>
      <c r="G31" s="155" t="s">
        <v>431</v>
      </c>
      <c r="H31" s="156">
        <v>96</v>
      </c>
      <c r="I31" s="156">
        <v>109</v>
      </c>
      <c r="J31" s="156">
        <v>104</v>
      </c>
      <c r="K31" s="161">
        <f t="shared" si="9"/>
        <v>309</v>
      </c>
    </row>
    <row r="32" spans="1:11" ht="17.25" customHeight="1" x14ac:dyDescent="0.2">
      <c r="A32" s="155" t="s">
        <v>418</v>
      </c>
      <c r="B32" s="156">
        <v>100</v>
      </c>
      <c r="C32" s="156">
        <v>132</v>
      </c>
      <c r="D32" s="156">
        <v>121</v>
      </c>
      <c r="E32" s="161">
        <f t="shared" si="8"/>
        <v>353</v>
      </c>
      <c r="F32" s="157"/>
      <c r="G32" s="155" t="s">
        <v>430</v>
      </c>
      <c r="H32" s="156">
        <v>136</v>
      </c>
      <c r="I32" s="156">
        <v>108</v>
      </c>
      <c r="J32" s="156">
        <v>118</v>
      </c>
      <c r="K32" s="161">
        <f t="shared" si="9"/>
        <v>362</v>
      </c>
    </row>
    <row r="33" spans="1:11" ht="17.25" customHeight="1" x14ac:dyDescent="0.2">
      <c r="A33" s="155" t="s">
        <v>422</v>
      </c>
      <c r="B33" s="156">
        <v>142</v>
      </c>
      <c r="C33" s="156">
        <v>122</v>
      </c>
      <c r="D33" s="156">
        <v>104</v>
      </c>
      <c r="E33" s="161">
        <f t="shared" si="8"/>
        <v>368</v>
      </c>
      <c r="F33" s="157"/>
      <c r="G33" s="155" t="s">
        <v>453</v>
      </c>
      <c r="H33" s="156">
        <v>142</v>
      </c>
      <c r="I33" s="156">
        <v>143</v>
      </c>
      <c r="J33" s="156">
        <v>131</v>
      </c>
      <c r="K33" s="161">
        <f t="shared" si="9"/>
        <v>416</v>
      </c>
    </row>
    <row r="34" spans="1:11" ht="17.25" customHeight="1" x14ac:dyDescent="0.2">
      <c r="A34" s="155" t="s">
        <v>421</v>
      </c>
      <c r="B34" s="156">
        <v>125</v>
      </c>
      <c r="C34" s="156">
        <v>141</v>
      </c>
      <c r="D34" s="156">
        <v>141</v>
      </c>
      <c r="E34" s="161">
        <f t="shared" si="8"/>
        <v>407</v>
      </c>
      <c r="F34" s="157"/>
      <c r="G34" s="155" t="s">
        <v>432</v>
      </c>
      <c r="H34" s="156">
        <v>149</v>
      </c>
      <c r="I34" s="156">
        <v>133</v>
      </c>
      <c r="J34" s="156">
        <v>121</v>
      </c>
      <c r="K34" s="161">
        <f t="shared" si="9"/>
        <v>403</v>
      </c>
    </row>
    <row r="35" spans="1:11" ht="17.25" customHeight="1" x14ac:dyDescent="0.2">
      <c r="A35" s="159" t="s">
        <v>412</v>
      </c>
      <c r="B35" s="161">
        <f>SUM(B30:B34)</f>
        <v>594</v>
      </c>
      <c r="C35" s="205">
        <f>SUM(C30:C34)</f>
        <v>636</v>
      </c>
      <c r="D35" s="205">
        <f>SUM(D30:D34)</f>
        <v>603</v>
      </c>
      <c r="E35" s="161">
        <f t="shared" si="8"/>
        <v>1833</v>
      </c>
      <c r="F35" s="162"/>
      <c r="G35" s="159" t="s">
        <v>412</v>
      </c>
      <c r="H35" s="205">
        <f>SUM(H30:H34)</f>
        <v>645</v>
      </c>
      <c r="I35" s="161">
        <f>SUM(I30:I34)</f>
        <v>623</v>
      </c>
      <c r="J35" s="161">
        <f>SUM(J30:J34)</f>
        <v>591</v>
      </c>
      <c r="K35" s="205">
        <f t="shared" si="9"/>
        <v>1859</v>
      </c>
    </row>
    <row r="36" spans="1:11" s="298" customFormat="1" ht="17.25" customHeight="1" x14ac:dyDescent="0.4">
      <c r="A36" s="204" t="s">
        <v>200</v>
      </c>
      <c r="B36" s="202"/>
      <c r="C36" s="202"/>
      <c r="D36" s="202"/>
      <c r="E36" s="200"/>
      <c r="F36" s="201"/>
      <c r="G36" s="204" t="s">
        <v>230</v>
      </c>
      <c r="H36" s="202"/>
      <c r="I36" s="202"/>
      <c r="J36" s="202"/>
      <c r="K36" s="200"/>
    </row>
    <row r="37" spans="1:11" ht="17.25" customHeight="1" x14ac:dyDescent="0.2">
      <c r="A37" s="155" t="s">
        <v>407</v>
      </c>
      <c r="B37" s="156">
        <v>129</v>
      </c>
      <c r="C37" s="156">
        <v>132</v>
      </c>
      <c r="D37" s="156">
        <v>109</v>
      </c>
      <c r="E37" s="161">
        <f t="shared" ref="E37:E42" si="10">SUM(B37:D37)</f>
        <v>370</v>
      </c>
      <c r="F37" s="157"/>
      <c r="G37" s="155" t="s">
        <v>382</v>
      </c>
      <c r="H37" s="156">
        <v>117</v>
      </c>
      <c r="I37" s="156">
        <v>143</v>
      </c>
      <c r="J37" s="156">
        <v>103</v>
      </c>
      <c r="K37" s="161">
        <f t="shared" ref="K37:K42" si="11">SUM(H37:J37)</f>
        <v>363</v>
      </c>
    </row>
    <row r="38" spans="1:11" ht="17.25" customHeight="1" x14ac:dyDescent="0.2">
      <c r="A38" s="155" t="s">
        <v>408</v>
      </c>
      <c r="B38" s="156">
        <v>130</v>
      </c>
      <c r="C38" s="156">
        <v>121</v>
      </c>
      <c r="D38" s="156">
        <v>100</v>
      </c>
      <c r="E38" s="161">
        <f t="shared" si="10"/>
        <v>351</v>
      </c>
      <c r="F38" s="157"/>
      <c r="G38" s="155" t="s">
        <v>448</v>
      </c>
      <c r="H38" s="156">
        <v>101</v>
      </c>
      <c r="I38" s="156">
        <v>123</v>
      </c>
      <c r="J38" s="156">
        <v>94</v>
      </c>
      <c r="K38" s="161">
        <f t="shared" si="11"/>
        <v>318</v>
      </c>
    </row>
    <row r="39" spans="1:11" ht="17.25" customHeight="1" x14ac:dyDescent="0.2">
      <c r="A39" s="155" t="s">
        <v>409</v>
      </c>
      <c r="B39" s="156">
        <v>112</v>
      </c>
      <c r="C39" s="156">
        <v>103</v>
      </c>
      <c r="D39" s="156">
        <v>125</v>
      </c>
      <c r="E39" s="161">
        <f t="shared" si="10"/>
        <v>340</v>
      </c>
      <c r="F39" s="157"/>
      <c r="G39" s="155" t="s">
        <v>381</v>
      </c>
      <c r="H39" s="156">
        <v>106</v>
      </c>
      <c r="I39" s="156">
        <v>116</v>
      </c>
      <c r="J39" s="156">
        <v>134</v>
      </c>
      <c r="K39" s="161">
        <f t="shared" si="11"/>
        <v>356</v>
      </c>
    </row>
    <row r="40" spans="1:11" ht="17.25" customHeight="1" x14ac:dyDescent="0.2">
      <c r="A40" s="155" t="s">
        <v>410</v>
      </c>
      <c r="B40" s="156">
        <v>125</v>
      </c>
      <c r="C40" s="156">
        <v>110</v>
      </c>
      <c r="D40" s="156">
        <v>155</v>
      </c>
      <c r="E40" s="161">
        <f t="shared" si="10"/>
        <v>390</v>
      </c>
      <c r="F40" s="157"/>
      <c r="G40" s="155" t="s">
        <v>384</v>
      </c>
      <c r="H40" s="156">
        <v>135</v>
      </c>
      <c r="I40" s="156">
        <v>108</v>
      </c>
      <c r="J40" s="156">
        <v>104</v>
      </c>
      <c r="K40" s="161">
        <f t="shared" si="11"/>
        <v>347</v>
      </c>
    </row>
    <row r="41" spans="1:11" ht="17.25" customHeight="1" x14ac:dyDescent="0.2">
      <c r="A41" s="155" t="s">
        <v>411</v>
      </c>
      <c r="B41" s="156">
        <v>108</v>
      </c>
      <c r="C41" s="156">
        <v>149</v>
      </c>
      <c r="D41" s="156">
        <v>125</v>
      </c>
      <c r="E41" s="161">
        <f t="shared" si="10"/>
        <v>382</v>
      </c>
      <c r="F41" s="157"/>
      <c r="G41" s="155" t="s">
        <v>383</v>
      </c>
      <c r="H41" s="156">
        <v>100</v>
      </c>
      <c r="I41" s="156">
        <v>128</v>
      </c>
      <c r="J41" s="156">
        <v>145</v>
      </c>
      <c r="K41" s="161">
        <f t="shared" si="11"/>
        <v>373</v>
      </c>
    </row>
    <row r="42" spans="1:11" ht="17.25" customHeight="1" x14ac:dyDescent="0.2">
      <c r="A42" s="159" t="s">
        <v>378</v>
      </c>
      <c r="B42" s="205">
        <v>604</v>
      </c>
      <c r="C42" s="161">
        <v>615</v>
      </c>
      <c r="D42" s="205">
        <v>614</v>
      </c>
      <c r="E42" s="205">
        <f t="shared" si="10"/>
        <v>1833</v>
      </c>
      <c r="F42" s="162"/>
      <c r="G42" s="159" t="s">
        <v>379</v>
      </c>
      <c r="H42" s="161">
        <v>559</v>
      </c>
      <c r="I42" s="205">
        <v>618</v>
      </c>
      <c r="J42" s="161">
        <v>580</v>
      </c>
      <c r="K42" s="161">
        <f t="shared" si="11"/>
        <v>1757</v>
      </c>
    </row>
    <row r="43" spans="1:11" s="298" customFormat="1" ht="17.25" customHeight="1" x14ac:dyDescent="0.4">
      <c r="A43" s="204" t="s">
        <v>201</v>
      </c>
      <c r="B43" s="202"/>
      <c r="C43" s="202"/>
      <c r="D43" s="202"/>
      <c r="E43" s="200"/>
      <c r="F43" s="201"/>
      <c r="G43" s="204" t="s">
        <v>208</v>
      </c>
      <c r="H43" s="202"/>
      <c r="I43" s="202"/>
      <c r="J43" s="202"/>
      <c r="K43" s="200"/>
    </row>
    <row r="44" spans="1:11" ht="17.25" customHeight="1" x14ac:dyDescent="0.2">
      <c r="A44" s="155" t="s">
        <v>395</v>
      </c>
      <c r="B44" s="156">
        <v>113</v>
      </c>
      <c r="C44" s="156">
        <v>123</v>
      </c>
      <c r="D44" s="156">
        <v>111</v>
      </c>
      <c r="E44" s="161">
        <f t="shared" ref="E44:E49" si="12">SUM(B44:D44)</f>
        <v>347</v>
      </c>
      <c r="F44" s="157"/>
      <c r="G44" s="155" t="s">
        <v>443</v>
      </c>
      <c r="H44" s="156">
        <v>114</v>
      </c>
      <c r="I44" s="156">
        <v>98</v>
      </c>
      <c r="J44" s="156">
        <v>102</v>
      </c>
      <c r="K44" s="161">
        <f>SUM(H44:J44)</f>
        <v>314</v>
      </c>
    </row>
    <row r="45" spans="1:11" ht="17.25" customHeight="1" x14ac:dyDescent="0.2">
      <c r="A45" s="155" t="s">
        <v>396</v>
      </c>
      <c r="B45" s="156">
        <v>107</v>
      </c>
      <c r="C45" s="156">
        <v>106</v>
      </c>
      <c r="D45" s="156">
        <v>136</v>
      </c>
      <c r="E45" s="161">
        <f t="shared" si="12"/>
        <v>349</v>
      </c>
      <c r="F45" s="157"/>
      <c r="G45" s="155" t="s">
        <v>446</v>
      </c>
      <c r="H45" s="156">
        <v>118</v>
      </c>
      <c r="I45" s="156">
        <v>150</v>
      </c>
      <c r="J45" s="156">
        <v>120</v>
      </c>
      <c r="K45" s="161">
        <f>SUM(H45:J45)</f>
        <v>388</v>
      </c>
    </row>
    <row r="46" spans="1:11" ht="17.25" customHeight="1" x14ac:dyDescent="0.2">
      <c r="A46" s="155" t="s">
        <v>449</v>
      </c>
      <c r="B46" s="156">
        <v>125</v>
      </c>
      <c r="C46" s="156">
        <v>136</v>
      </c>
      <c r="D46" s="156">
        <v>125</v>
      </c>
      <c r="E46" s="161">
        <f t="shared" si="12"/>
        <v>386</v>
      </c>
      <c r="F46" s="157"/>
      <c r="G46" s="155" t="s">
        <v>468</v>
      </c>
      <c r="H46" s="156">
        <v>113</v>
      </c>
      <c r="I46" s="156">
        <v>121</v>
      </c>
      <c r="J46" s="156">
        <v>124</v>
      </c>
      <c r="K46" s="161">
        <f>SUM(H46:J46)</f>
        <v>358</v>
      </c>
    </row>
    <row r="47" spans="1:11" ht="17.25" customHeight="1" x14ac:dyDescent="0.2">
      <c r="A47" s="155" t="s">
        <v>398</v>
      </c>
      <c r="B47" s="156">
        <v>113</v>
      </c>
      <c r="C47" s="156">
        <v>112</v>
      </c>
      <c r="D47" s="156">
        <v>132</v>
      </c>
      <c r="E47" s="161">
        <f t="shared" si="12"/>
        <v>357</v>
      </c>
      <c r="F47" s="157"/>
      <c r="G47" s="155" t="s">
        <v>609</v>
      </c>
      <c r="H47" s="156">
        <v>134</v>
      </c>
      <c r="I47" s="156">
        <v>132</v>
      </c>
      <c r="J47" s="156">
        <v>95</v>
      </c>
      <c r="K47" s="161">
        <f>SUM(H47:J47)</f>
        <v>361</v>
      </c>
    </row>
    <row r="48" spans="1:11" ht="17.25" customHeight="1" x14ac:dyDescent="0.2">
      <c r="A48" s="155" t="s">
        <v>399</v>
      </c>
      <c r="B48" s="156">
        <v>161</v>
      </c>
      <c r="C48" s="156">
        <v>108</v>
      </c>
      <c r="D48" s="156">
        <v>134</v>
      </c>
      <c r="E48" s="161">
        <f t="shared" si="12"/>
        <v>403</v>
      </c>
      <c r="F48" s="157"/>
      <c r="G48" s="155" t="s">
        <v>447</v>
      </c>
      <c r="H48" s="156">
        <v>125</v>
      </c>
      <c r="I48" s="156">
        <v>93</v>
      </c>
      <c r="J48" s="156">
        <v>117</v>
      </c>
      <c r="K48" s="161">
        <f>SUM(H48:J48)</f>
        <v>335</v>
      </c>
    </row>
    <row r="49" spans="1:11" ht="17.25" customHeight="1" x14ac:dyDescent="0.2">
      <c r="A49" s="159" t="s">
        <v>378</v>
      </c>
      <c r="B49" s="205">
        <f>SUM(B44:B48)</f>
        <v>619</v>
      </c>
      <c r="C49" s="161">
        <f>SUM(C44:C48)</f>
        <v>585</v>
      </c>
      <c r="D49" s="205">
        <f>SUM(D44:D48)</f>
        <v>638</v>
      </c>
      <c r="E49" s="205">
        <f t="shared" si="12"/>
        <v>1842</v>
      </c>
      <c r="F49" s="162"/>
      <c r="G49" s="159" t="s">
        <v>379</v>
      </c>
      <c r="H49" s="161">
        <f>SUM(H44:H48)</f>
        <v>604</v>
      </c>
      <c r="I49" s="205">
        <f>SUM(I44:I48)</f>
        <v>594</v>
      </c>
      <c r="J49" s="161">
        <f>SUM(J44:J48)</f>
        <v>558</v>
      </c>
      <c r="K49" s="161">
        <f>SUM(K44:K48)</f>
        <v>1756</v>
      </c>
    </row>
    <row r="50" spans="1:11" ht="19.5" x14ac:dyDescent="0.35">
      <c r="A50" s="446" t="s">
        <v>30</v>
      </c>
      <c r="B50" s="447"/>
      <c r="C50" s="447"/>
      <c r="D50" s="447"/>
      <c r="E50" s="448"/>
      <c r="F50" s="154"/>
      <c r="G50" s="452" t="s">
        <v>31</v>
      </c>
      <c r="H50" s="453"/>
      <c r="I50" s="453"/>
      <c r="J50" s="453"/>
      <c r="K50" s="454"/>
    </row>
    <row r="51" spans="1:11" ht="19.5" x14ac:dyDescent="0.35">
      <c r="A51" s="449">
        <v>41320</v>
      </c>
      <c r="B51" s="450"/>
      <c r="C51" s="450"/>
      <c r="D51" s="450"/>
      <c r="E51" s="451"/>
      <c r="F51" s="154"/>
      <c r="G51" s="449">
        <f>A51+7</f>
        <v>41327</v>
      </c>
      <c r="H51" s="450"/>
      <c r="I51" s="450"/>
      <c r="J51" s="450"/>
      <c r="K51" s="451"/>
    </row>
    <row r="52" spans="1:11" ht="19.5" x14ac:dyDescent="0.3">
      <c r="A52" s="443" t="s">
        <v>677</v>
      </c>
      <c r="B52" s="444"/>
      <c r="C52" s="444"/>
      <c r="D52" s="444"/>
      <c r="E52" s="445"/>
      <c r="G52" s="443" t="s">
        <v>685</v>
      </c>
      <c r="H52" s="444"/>
      <c r="I52" s="444"/>
      <c r="J52" s="444"/>
      <c r="K52" s="445"/>
    </row>
    <row r="53" spans="1:11" ht="19.5" x14ac:dyDescent="0.3">
      <c r="A53" s="443" t="s">
        <v>678</v>
      </c>
      <c r="B53" s="444"/>
      <c r="C53" s="444"/>
      <c r="D53" s="444"/>
      <c r="E53" s="445"/>
      <c r="G53" s="443" t="s">
        <v>686</v>
      </c>
      <c r="H53" s="444"/>
      <c r="I53" s="444"/>
      <c r="J53" s="444"/>
      <c r="K53" s="445"/>
    </row>
    <row r="54" spans="1:11" ht="19.5" x14ac:dyDescent="0.3">
      <c r="A54" s="443" t="s">
        <v>679</v>
      </c>
      <c r="B54" s="444"/>
      <c r="C54" s="444"/>
      <c r="D54" s="444"/>
      <c r="E54" s="445"/>
      <c r="G54" s="443" t="s">
        <v>687</v>
      </c>
      <c r="H54" s="444"/>
      <c r="I54" s="444"/>
      <c r="J54" s="444"/>
      <c r="K54" s="445"/>
    </row>
    <row r="55" spans="1:11" ht="19.5" x14ac:dyDescent="0.3">
      <c r="A55" s="443" t="s">
        <v>680</v>
      </c>
      <c r="B55" s="444"/>
      <c r="C55" s="444"/>
      <c r="D55" s="444"/>
      <c r="E55" s="445"/>
      <c r="G55" s="443" t="s">
        <v>688</v>
      </c>
      <c r="H55" s="444"/>
      <c r="I55" s="444"/>
      <c r="J55" s="444"/>
      <c r="K55" s="445"/>
    </row>
    <row r="56" spans="1:11" ht="19.5" x14ac:dyDescent="0.3">
      <c r="A56" s="443" t="s">
        <v>681</v>
      </c>
      <c r="B56" s="444"/>
      <c r="C56" s="444"/>
      <c r="D56" s="444"/>
      <c r="E56" s="445"/>
      <c r="G56" s="443" t="s">
        <v>689</v>
      </c>
      <c r="H56" s="444"/>
      <c r="I56" s="444"/>
      <c r="J56" s="444"/>
      <c r="K56" s="445"/>
    </row>
    <row r="57" spans="1:11" ht="19.5" x14ac:dyDescent="0.3">
      <c r="A57" s="443" t="s">
        <v>682</v>
      </c>
      <c r="B57" s="444"/>
      <c r="C57" s="444"/>
      <c r="D57" s="444"/>
      <c r="E57" s="445"/>
      <c r="G57" s="443" t="s">
        <v>690</v>
      </c>
      <c r="H57" s="444"/>
      <c r="I57" s="444"/>
      <c r="J57" s="444"/>
      <c r="K57" s="445"/>
    </row>
    <row r="58" spans="1:11" ht="19.5" x14ac:dyDescent="0.3">
      <c r="A58" s="440" t="s">
        <v>683</v>
      </c>
      <c r="B58" s="441"/>
      <c r="C58" s="441"/>
      <c r="D58" s="441"/>
      <c r="E58" s="442"/>
      <c r="G58" s="440" t="s">
        <v>691</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&amp;"Calibri,Regular"&amp;12February 1, 2013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R55" sqref="R5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198</v>
      </c>
      <c r="B1" s="199"/>
      <c r="C1" s="199"/>
      <c r="D1" s="199"/>
      <c r="E1" s="200"/>
      <c r="F1" s="201"/>
      <c r="G1" s="198" t="s">
        <v>231</v>
      </c>
      <c r="H1" s="202"/>
      <c r="I1" s="202"/>
      <c r="J1" s="202"/>
      <c r="K1" s="200"/>
    </row>
    <row r="2" spans="1:11" ht="17.25" customHeight="1" x14ac:dyDescent="0.2">
      <c r="A2" s="155" t="s">
        <v>404</v>
      </c>
      <c r="B2" s="156">
        <v>116</v>
      </c>
      <c r="C2" s="156">
        <v>120</v>
      </c>
      <c r="D2" s="156">
        <v>127</v>
      </c>
      <c r="E2" s="164">
        <f t="shared" ref="E2:E7" si="0">SUM(B2:D2)</f>
        <v>363</v>
      </c>
      <c r="F2" s="157"/>
      <c r="G2" s="155" t="s">
        <v>391</v>
      </c>
      <c r="H2" s="156">
        <v>122</v>
      </c>
      <c r="I2" s="156">
        <v>117</v>
      </c>
      <c r="J2" s="156">
        <v>146</v>
      </c>
      <c r="K2" s="161">
        <f t="shared" ref="K2:K7" si="1">SUM(H2:J2)</f>
        <v>385</v>
      </c>
    </row>
    <row r="3" spans="1:11" ht="17.25" customHeight="1" x14ac:dyDescent="0.2">
      <c r="A3" s="155" t="s">
        <v>402</v>
      </c>
      <c r="B3" s="156">
        <v>130</v>
      </c>
      <c r="C3" s="156">
        <v>113</v>
      </c>
      <c r="D3" s="156">
        <v>140</v>
      </c>
      <c r="E3" s="164">
        <f t="shared" si="0"/>
        <v>383</v>
      </c>
      <c r="F3" s="157"/>
      <c r="G3" s="155" t="s">
        <v>392</v>
      </c>
      <c r="H3" s="156">
        <v>94</v>
      </c>
      <c r="I3" s="156">
        <v>99</v>
      </c>
      <c r="J3" s="156">
        <v>96</v>
      </c>
      <c r="K3" s="161">
        <f t="shared" si="1"/>
        <v>289</v>
      </c>
    </row>
    <row r="4" spans="1:11" ht="17.25" customHeight="1" x14ac:dyDescent="0.2">
      <c r="A4" s="155" t="s">
        <v>566</v>
      </c>
      <c r="B4" s="156">
        <v>121</v>
      </c>
      <c r="C4" s="156">
        <v>124</v>
      </c>
      <c r="D4" s="156">
        <v>134</v>
      </c>
      <c r="E4" s="164">
        <f t="shared" si="0"/>
        <v>379</v>
      </c>
      <c r="F4" s="157"/>
      <c r="G4" s="155" t="s">
        <v>394</v>
      </c>
      <c r="H4" s="156">
        <v>154</v>
      </c>
      <c r="I4" s="156">
        <v>115</v>
      </c>
      <c r="J4" s="156">
        <v>87</v>
      </c>
      <c r="K4" s="161">
        <f t="shared" si="1"/>
        <v>356</v>
      </c>
    </row>
    <row r="5" spans="1:11" ht="17.25" customHeight="1" x14ac:dyDescent="0.2">
      <c r="A5" s="155" t="s">
        <v>406</v>
      </c>
      <c r="B5" s="156">
        <v>103</v>
      </c>
      <c r="C5" s="156">
        <v>111</v>
      </c>
      <c r="D5" s="156">
        <v>130</v>
      </c>
      <c r="E5" s="164">
        <f t="shared" si="0"/>
        <v>344</v>
      </c>
      <c r="F5" s="157"/>
      <c r="G5" s="155" t="s">
        <v>562</v>
      </c>
      <c r="H5" s="156">
        <v>140</v>
      </c>
      <c r="I5" s="156">
        <v>141</v>
      </c>
      <c r="J5" s="156">
        <v>103</v>
      </c>
      <c r="K5" s="161">
        <f t="shared" si="1"/>
        <v>384</v>
      </c>
    </row>
    <row r="6" spans="1:11" ht="17.25" customHeight="1" x14ac:dyDescent="0.2">
      <c r="A6" s="155" t="s">
        <v>405</v>
      </c>
      <c r="B6" s="156">
        <v>114</v>
      </c>
      <c r="C6" s="156">
        <v>112</v>
      </c>
      <c r="D6" s="156">
        <v>118</v>
      </c>
      <c r="E6" s="164">
        <f t="shared" si="0"/>
        <v>344</v>
      </c>
      <c r="F6" s="157"/>
      <c r="G6" s="155" t="s">
        <v>390</v>
      </c>
      <c r="H6" s="156">
        <v>119</v>
      </c>
      <c r="I6" s="156">
        <v>104</v>
      </c>
      <c r="J6" s="156">
        <v>126</v>
      </c>
      <c r="K6" s="161">
        <f t="shared" si="1"/>
        <v>349</v>
      </c>
    </row>
    <row r="7" spans="1:11" ht="17.25" customHeight="1" x14ac:dyDescent="0.2">
      <c r="A7" s="159" t="s">
        <v>378</v>
      </c>
      <c r="B7" s="160">
        <f>SUM(B2:B6)</f>
        <v>584</v>
      </c>
      <c r="C7" s="206">
        <f>SUM(C2:C6)</f>
        <v>580</v>
      </c>
      <c r="D7" s="206">
        <f>SUM(D2:D6)</f>
        <v>649</v>
      </c>
      <c r="E7" s="205">
        <f t="shared" si="0"/>
        <v>1813</v>
      </c>
      <c r="F7" s="162"/>
      <c r="G7" s="159" t="s">
        <v>379</v>
      </c>
      <c r="H7" s="205">
        <f>SUM(H2:H6)</f>
        <v>629</v>
      </c>
      <c r="I7" s="161">
        <f>SUM(I2:I6)</f>
        <v>576</v>
      </c>
      <c r="J7" s="161">
        <f>SUM(J2:J6)</f>
        <v>558</v>
      </c>
      <c r="K7" s="161">
        <f t="shared" si="1"/>
        <v>1763</v>
      </c>
    </row>
    <row r="8" spans="1:11" s="298" customFormat="1" ht="17.25" customHeight="1" x14ac:dyDescent="0.4">
      <c r="A8" s="198" t="s">
        <v>230</v>
      </c>
      <c r="B8" s="199"/>
      <c r="C8" s="199"/>
      <c r="D8" s="199"/>
      <c r="E8" s="200"/>
      <c r="F8" s="201"/>
      <c r="G8" s="198" t="s">
        <v>203</v>
      </c>
      <c r="H8" s="202"/>
      <c r="I8" s="202"/>
      <c r="J8" s="202"/>
      <c r="K8" s="200"/>
    </row>
    <row r="9" spans="1:11" ht="17.25" customHeight="1" x14ac:dyDescent="0.2">
      <c r="A9" s="155" t="s">
        <v>695</v>
      </c>
      <c r="B9" s="156">
        <v>107</v>
      </c>
      <c r="C9" s="156">
        <v>128</v>
      </c>
      <c r="D9" s="156">
        <v>107</v>
      </c>
      <c r="E9" s="164">
        <f t="shared" ref="E9:E14" si="2">SUM(B9:D9)</f>
        <v>342</v>
      </c>
      <c r="F9" s="157"/>
      <c r="G9" s="155" t="s">
        <v>420</v>
      </c>
      <c r="H9" s="156">
        <v>114</v>
      </c>
      <c r="I9" s="156">
        <v>181</v>
      </c>
      <c r="J9" s="156">
        <v>150</v>
      </c>
      <c r="K9" s="161">
        <f t="shared" ref="K9:K14" si="3">SUM(H9:J9)</f>
        <v>445</v>
      </c>
    </row>
    <row r="10" spans="1:11" ht="17.25" customHeight="1" x14ac:dyDescent="0.2">
      <c r="A10" s="155" t="s">
        <v>384</v>
      </c>
      <c r="B10" s="156">
        <v>108</v>
      </c>
      <c r="C10" s="156">
        <v>99</v>
      </c>
      <c r="D10" s="156">
        <v>116</v>
      </c>
      <c r="E10" s="164">
        <f t="shared" si="2"/>
        <v>323</v>
      </c>
      <c r="F10" s="157"/>
      <c r="G10" s="155" t="s">
        <v>419</v>
      </c>
      <c r="H10" s="156">
        <v>108</v>
      </c>
      <c r="I10" s="156">
        <v>132</v>
      </c>
      <c r="J10" s="156">
        <v>125</v>
      </c>
      <c r="K10" s="161">
        <f t="shared" si="3"/>
        <v>365</v>
      </c>
    </row>
    <row r="11" spans="1:11" ht="17.25" customHeight="1" x14ac:dyDescent="0.2">
      <c r="A11" s="155" t="s">
        <v>381</v>
      </c>
      <c r="B11" s="156">
        <v>129</v>
      </c>
      <c r="C11" s="156">
        <v>132</v>
      </c>
      <c r="D11" s="156">
        <v>121</v>
      </c>
      <c r="E11" s="164">
        <f t="shared" si="2"/>
        <v>382</v>
      </c>
      <c r="F11" s="157"/>
      <c r="G11" s="155" t="s">
        <v>418</v>
      </c>
      <c r="H11" s="156">
        <v>113</v>
      </c>
      <c r="I11" s="156">
        <v>110</v>
      </c>
      <c r="J11" s="156">
        <v>131</v>
      </c>
      <c r="K11" s="161">
        <f t="shared" si="3"/>
        <v>354</v>
      </c>
    </row>
    <row r="12" spans="1:11" ht="17.25" customHeight="1" x14ac:dyDescent="0.2">
      <c r="A12" s="155" t="s">
        <v>382</v>
      </c>
      <c r="B12" s="156">
        <v>130</v>
      </c>
      <c r="C12" s="156">
        <v>134</v>
      </c>
      <c r="D12" s="156">
        <v>99</v>
      </c>
      <c r="E12" s="164">
        <f t="shared" si="2"/>
        <v>363</v>
      </c>
      <c r="F12" s="157"/>
      <c r="G12" s="155" t="s">
        <v>696</v>
      </c>
      <c r="H12" s="156">
        <v>95</v>
      </c>
      <c r="I12" s="156">
        <v>110</v>
      </c>
      <c r="J12" s="156">
        <v>125</v>
      </c>
      <c r="K12" s="161">
        <f t="shared" si="3"/>
        <v>330</v>
      </c>
    </row>
    <row r="13" spans="1:11" ht="17.25" customHeight="1" x14ac:dyDescent="0.2">
      <c r="A13" s="155" t="s">
        <v>383</v>
      </c>
      <c r="B13" s="156">
        <v>129</v>
      </c>
      <c r="C13" s="156">
        <v>129</v>
      </c>
      <c r="D13" s="156">
        <v>117</v>
      </c>
      <c r="E13" s="164">
        <f t="shared" si="2"/>
        <v>375</v>
      </c>
      <c r="F13" s="157"/>
      <c r="G13" s="155" t="s">
        <v>513</v>
      </c>
      <c r="H13" s="156">
        <v>109</v>
      </c>
      <c r="I13" s="156">
        <v>106</v>
      </c>
      <c r="J13" s="156">
        <v>139</v>
      </c>
      <c r="K13" s="161">
        <f t="shared" si="3"/>
        <v>354</v>
      </c>
    </row>
    <row r="14" spans="1:11" ht="17.25" customHeight="1" x14ac:dyDescent="0.2">
      <c r="A14" s="159" t="s">
        <v>379</v>
      </c>
      <c r="B14" s="206">
        <f>SUM(B9:B13)</f>
        <v>603</v>
      </c>
      <c r="C14" s="160">
        <f>SUM(C9:C13)</f>
        <v>622</v>
      </c>
      <c r="D14" s="160">
        <f>SUM(D9:D13)</f>
        <v>560</v>
      </c>
      <c r="E14" s="161">
        <f t="shared" si="2"/>
        <v>1785</v>
      </c>
      <c r="F14" s="162"/>
      <c r="G14" s="159" t="s">
        <v>378</v>
      </c>
      <c r="H14" s="161">
        <f>SUM(H9:H13)</f>
        <v>539</v>
      </c>
      <c r="I14" s="205">
        <f>SUM(I9:I13)</f>
        <v>639</v>
      </c>
      <c r="J14" s="205">
        <f>SUM(J9:J13)</f>
        <v>670</v>
      </c>
      <c r="K14" s="205">
        <f t="shared" si="3"/>
        <v>1848</v>
      </c>
    </row>
    <row r="15" spans="1:11" s="298" customFormat="1" ht="17.25" customHeight="1" x14ac:dyDescent="0.4">
      <c r="A15" s="198" t="s">
        <v>206</v>
      </c>
      <c r="B15" s="199"/>
      <c r="C15" s="199"/>
      <c r="D15" s="199"/>
      <c r="E15" s="200"/>
      <c r="F15" s="201"/>
      <c r="G15" s="198" t="s">
        <v>205</v>
      </c>
      <c r="H15" s="202"/>
      <c r="I15" s="202"/>
      <c r="J15" s="202"/>
      <c r="K15" s="200"/>
    </row>
    <row r="16" spans="1:11" ht="17.25" customHeight="1" x14ac:dyDescent="0.2">
      <c r="A16" s="155" t="s">
        <v>428</v>
      </c>
      <c r="B16" s="156">
        <v>95</v>
      </c>
      <c r="C16" s="156">
        <v>105</v>
      </c>
      <c r="D16" s="156">
        <v>99</v>
      </c>
      <c r="E16" s="164">
        <f t="shared" ref="E16:E21" si="4">SUM(B16:D16)</f>
        <v>299</v>
      </c>
      <c r="F16" s="157"/>
      <c r="G16" s="155" t="s">
        <v>423</v>
      </c>
      <c r="H16" s="156">
        <v>110</v>
      </c>
      <c r="I16" s="156">
        <v>127</v>
      </c>
      <c r="J16" s="156">
        <v>109</v>
      </c>
      <c r="K16" s="161">
        <f t="shared" ref="K16:K21" si="5">SUM(H16:J16)</f>
        <v>346</v>
      </c>
    </row>
    <row r="17" spans="1:11" ht="17.25" customHeight="1" x14ac:dyDescent="0.2">
      <c r="A17" s="155" t="s">
        <v>431</v>
      </c>
      <c r="B17" s="156">
        <v>135</v>
      </c>
      <c r="C17" s="156">
        <v>119</v>
      </c>
      <c r="D17" s="156">
        <v>123</v>
      </c>
      <c r="E17" s="164">
        <f t="shared" si="4"/>
        <v>377</v>
      </c>
      <c r="F17" s="157"/>
      <c r="G17" s="155" t="s">
        <v>459</v>
      </c>
      <c r="H17" s="156">
        <v>109</v>
      </c>
      <c r="I17" s="156">
        <v>95</v>
      </c>
      <c r="J17" s="156">
        <v>125</v>
      </c>
      <c r="K17" s="161">
        <f t="shared" si="5"/>
        <v>329</v>
      </c>
    </row>
    <row r="18" spans="1:11" ht="17.25" customHeight="1" x14ac:dyDescent="0.2">
      <c r="A18" s="155" t="s">
        <v>430</v>
      </c>
      <c r="B18" s="156">
        <v>111</v>
      </c>
      <c r="C18" s="156">
        <v>108</v>
      </c>
      <c r="D18" s="156">
        <v>115</v>
      </c>
      <c r="E18" s="164">
        <f t="shared" si="4"/>
        <v>334</v>
      </c>
      <c r="F18" s="157"/>
      <c r="G18" s="155" t="s">
        <v>427</v>
      </c>
      <c r="H18" s="156">
        <v>116</v>
      </c>
      <c r="I18" s="156">
        <v>90</v>
      </c>
      <c r="J18" s="156">
        <v>149</v>
      </c>
      <c r="K18" s="161">
        <f t="shared" si="5"/>
        <v>355</v>
      </c>
    </row>
    <row r="19" spans="1:11" ht="17.25" customHeight="1" x14ac:dyDescent="0.2">
      <c r="A19" s="155" t="s">
        <v>453</v>
      </c>
      <c r="B19" s="156">
        <v>136</v>
      </c>
      <c r="C19" s="156">
        <v>123</v>
      </c>
      <c r="D19" s="156">
        <v>136</v>
      </c>
      <c r="E19" s="164">
        <f t="shared" si="4"/>
        <v>395</v>
      </c>
      <c r="F19" s="157"/>
      <c r="G19" s="155" t="s">
        <v>426</v>
      </c>
      <c r="H19" s="156">
        <v>115</v>
      </c>
      <c r="I19" s="156">
        <v>112</v>
      </c>
      <c r="J19" s="156">
        <v>127</v>
      </c>
      <c r="K19" s="161">
        <f t="shared" si="5"/>
        <v>354</v>
      </c>
    </row>
    <row r="20" spans="1:11" ht="17.25" customHeight="1" x14ac:dyDescent="0.2">
      <c r="A20" s="155" t="s">
        <v>432</v>
      </c>
      <c r="B20" s="156">
        <v>116</v>
      </c>
      <c r="C20" s="156">
        <v>117</v>
      </c>
      <c r="D20" s="156">
        <v>136</v>
      </c>
      <c r="E20" s="164">
        <f t="shared" si="4"/>
        <v>369</v>
      </c>
      <c r="F20" s="157"/>
      <c r="G20" s="155" t="s">
        <v>451</v>
      </c>
      <c r="H20" s="156">
        <v>108</v>
      </c>
      <c r="I20" s="156">
        <v>100</v>
      </c>
      <c r="J20" s="156">
        <v>100</v>
      </c>
      <c r="K20" s="161">
        <f t="shared" si="5"/>
        <v>308</v>
      </c>
    </row>
    <row r="21" spans="1:11" ht="17.25" customHeight="1" x14ac:dyDescent="0.2">
      <c r="A21" s="159" t="s">
        <v>378</v>
      </c>
      <c r="B21" s="206">
        <f>SUM(B16:B20)</f>
        <v>593</v>
      </c>
      <c r="C21" s="206">
        <f>SUM(C16:C20)</f>
        <v>572</v>
      </c>
      <c r="D21" s="160">
        <f>SUM(D16:D20)</f>
        <v>609</v>
      </c>
      <c r="E21" s="205">
        <f t="shared" si="4"/>
        <v>1774</v>
      </c>
      <c r="F21" s="162"/>
      <c r="G21" s="159" t="s">
        <v>379</v>
      </c>
      <c r="H21" s="161">
        <f>SUM(H16:H20)</f>
        <v>558</v>
      </c>
      <c r="I21" s="161">
        <f>SUM(I16:I20)</f>
        <v>524</v>
      </c>
      <c r="J21" s="205">
        <f>SUM(J16:J20)</f>
        <v>610</v>
      </c>
      <c r="K21" s="161">
        <f t="shared" si="5"/>
        <v>1692</v>
      </c>
    </row>
    <row r="22" spans="1:11" s="298" customFormat="1" ht="17.25" customHeight="1" x14ac:dyDescent="0.4">
      <c r="A22" s="204" t="s">
        <v>208</v>
      </c>
      <c r="B22" s="202"/>
      <c r="C22" s="202"/>
      <c r="D22" s="202"/>
      <c r="E22" s="200"/>
      <c r="F22" s="201"/>
      <c r="G22" s="204" t="s">
        <v>207</v>
      </c>
      <c r="H22" s="202"/>
      <c r="I22" s="202"/>
      <c r="J22" s="202"/>
      <c r="K22" s="200"/>
    </row>
    <row r="23" spans="1:11" ht="17.25" customHeight="1" x14ac:dyDescent="0.2">
      <c r="A23" s="155" t="s">
        <v>469</v>
      </c>
      <c r="B23" s="156">
        <v>91</v>
      </c>
      <c r="C23" s="156">
        <v>109</v>
      </c>
      <c r="D23" s="156">
        <v>127</v>
      </c>
      <c r="E23" s="161">
        <f t="shared" ref="E23:E28" si="6">SUM(B23:D23)</f>
        <v>327</v>
      </c>
      <c r="F23" s="157"/>
      <c r="G23" s="155" t="s">
        <v>498</v>
      </c>
      <c r="H23" s="156">
        <v>119</v>
      </c>
      <c r="I23" s="156">
        <v>120</v>
      </c>
      <c r="J23" s="156">
        <v>92</v>
      </c>
      <c r="K23" s="161">
        <f t="shared" ref="K23:K28" si="7">SUM(H23:J23)</f>
        <v>331</v>
      </c>
    </row>
    <row r="24" spans="1:11" ht="17.25" customHeight="1" x14ac:dyDescent="0.2">
      <c r="A24" s="155" t="s">
        <v>446</v>
      </c>
      <c r="B24" s="156">
        <v>132</v>
      </c>
      <c r="C24" s="156">
        <v>145</v>
      </c>
      <c r="D24" s="156">
        <v>129</v>
      </c>
      <c r="E24" s="161">
        <f t="shared" si="6"/>
        <v>406</v>
      </c>
      <c r="F24" s="157"/>
      <c r="G24" s="155" t="s">
        <v>496</v>
      </c>
      <c r="H24" s="156">
        <v>92</v>
      </c>
      <c r="I24" s="156">
        <v>126</v>
      </c>
      <c r="J24" s="156">
        <v>100</v>
      </c>
      <c r="K24" s="161">
        <f t="shared" si="7"/>
        <v>318</v>
      </c>
    </row>
    <row r="25" spans="1:11" ht="17.25" customHeight="1" x14ac:dyDescent="0.2">
      <c r="A25" s="155" t="s">
        <v>447</v>
      </c>
      <c r="B25" s="156">
        <v>104</v>
      </c>
      <c r="C25" s="156">
        <v>121</v>
      </c>
      <c r="D25" s="156">
        <v>137</v>
      </c>
      <c r="E25" s="161">
        <f t="shared" si="6"/>
        <v>362</v>
      </c>
      <c r="F25" s="157"/>
      <c r="G25" s="155" t="s">
        <v>415</v>
      </c>
      <c r="H25" s="156">
        <v>101</v>
      </c>
      <c r="I25" s="156">
        <v>138</v>
      </c>
      <c r="J25" s="156">
        <v>99</v>
      </c>
      <c r="K25" s="161">
        <f t="shared" si="7"/>
        <v>338</v>
      </c>
    </row>
    <row r="26" spans="1:11" ht="17.25" customHeight="1" x14ac:dyDescent="0.2">
      <c r="A26" s="155" t="s">
        <v>609</v>
      </c>
      <c r="B26" s="156">
        <v>119</v>
      </c>
      <c r="C26" s="156">
        <v>135</v>
      </c>
      <c r="D26" s="156">
        <v>94</v>
      </c>
      <c r="E26" s="161">
        <f t="shared" si="6"/>
        <v>348</v>
      </c>
      <c r="F26" s="157"/>
      <c r="G26" s="155" t="s">
        <v>413</v>
      </c>
      <c r="H26" s="156">
        <v>117</v>
      </c>
      <c r="I26" s="156">
        <v>105</v>
      </c>
      <c r="J26" s="156">
        <v>107</v>
      </c>
      <c r="K26" s="161">
        <f t="shared" si="7"/>
        <v>329</v>
      </c>
    </row>
    <row r="27" spans="1:11" ht="17.25" customHeight="1" x14ac:dyDescent="0.2">
      <c r="A27" s="155" t="s">
        <v>443</v>
      </c>
      <c r="B27" s="156">
        <v>97</v>
      </c>
      <c r="C27" s="156">
        <v>127</v>
      </c>
      <c r="D27" s="156">
        <v>105</v>
      </c>
      <c r="E27" s="161">
        <f t="shared" si="6"/>
        <v>329</v>
      </c>
      <c r="F27" s="157"/>
      <c r="G27" s="155" t="s">
        <v>450</v>
      </c>
      <c r="H27" s="156">
        <v>118</v>
      </c>
      <c r="I27" s="156">
        <v>117</v>
      </c>
      <c r="J27" s="156">
        <v>94</v>
      </c>
      <c r="K27" s="161">
        <f t="shared" si="7"/>
        <v>329</v>
      </c>
    </row>
    <row r="28" spans="1:11" ht="17.25" customHeight="1" x14ac:dyDescent="0.2">
      <c r="A28" s="159" t="s">
        <v>378</v>
      </c>
      <c r="B28" s="161">
        <f>SUM(B23:B27)</f>
        <v>543</v>
      </c>
      <c r="C28" s="205">
        <f>SUM(C23:C27)</f>
        <v>637</v>
      </c>
      <c r="D28" s="205">
        <f>SUM(D23:D27)</f>
        <v>592</v>
      </c>
      <c r="E28" s="205">
        <f t="shared" si="6"/>
        <v>1772</v>
      </c>
      <c r="F28" s="162"/>
      <c r="G28" s="159" t="s">
        <v>379</v>
      </c>
      <c r="H28" s="205">
        <f>SUM(H23:H27)</f>
        <v>547</v>
      </c>
      <c r="I28" s="161">
        <f>SUM(I23:I27)</f>
        <v>606</v>
      </c>
      <c r="J28" s="161">
        <f>SUM(J23:J27)</f>
        <v>492</v>
      </c>
      <c r="K28" s="161">
        <f t="shared" si="7"/>
        <v>1645</v>
      </c>
    </row>
    <row r="29" spans="1:11" s="298" customFormat="1" ht="17.25" customHeight="1" x14ac:dyDescent="0.4">
      <c r="A29" s="204" t="s">
        <v>209</v>
      </c>
      <c r="B29" s="202"/>
      <c r="C29" s="202"/>
      <c r="D29" s="202"/>
      <c r="E29" s="200"/>
      <c r="F29" s="201"/>
      <c r="G29" s="204" t="s">
        <v>204</v>
      </c>
      <c r="H29" s="202"/>
      <c r="I29" s="202"/>
      <c r="J29" s="202"/>
      <c r="K29" s="200"/>
    </row>
    <row r="30" spans="1:11" ht="17.25" customHeight="1" x14ac:dyDescent="0.2">
      <c r="A30" s="155" t="s">
        <v>385</v>
      </c>
      <c r="B30" s="156">
        <v>110</v>
      </c>
      <c r="C30" s="156">
        <v>113</v>
      </c>
      <c r="D30" s="156">
        <v>111</v>
      </c>
      <c r="E30" s="161">
        <f t="shared" ref="E30:E35" si="8">SUM(B30:D30)</f>
        <v>334</v>
      </c>
      <c r="F30" s="157"/>
      <c r="G30" s="155" t="s">
        <v>433</v>
      </c>
      <c r="H30" s="156">
        <v>119</v>
      </c>
      <c r="I30" s="156">
        <v>133</v>
      </c>
      <c r="J30" s="156">
        <v>114</v>
      </c>
      <c r="K30" s="161">
        <f t="shared" ref="K30:K35" si="9">SUM(H30:J30)</f>
        <v>366</v>
      </c>
    </row>
    <row r="31" spans="1:11" ht="17.25" customHeight="1" x14ac:dyDescent="0.2">
      <c r="A31" s="155" t="s">
        <v>386</v>
      </c>
      <c r="B31" s="156">
        <v>117</v>
      </c>
      <c r="C31" s="156">
        <v>105</v>
      </c>
      <c r="D31" s="156">
        <v>121</v>
      </c>
      <c r="E31" s="161">
        <f t="shared" si="8"/>
        <v>343</v>
      </c>
      <c r="F31" s="157"/>
      <c r="G31" s="155" t="s">
        <v>434</v>
      </c>
      <c r="H31" s="156">
        <v>115</v>
      </c>
      <c r="I31" s="156">
        <v>111</v>
      </c>
      <c r="J31" s="156">
        <v>119</v>
      </c>
      <c r="K31" s="161">
        <f t="shared" si="9"/>
        <v>345</v>
      </c>
    </row>
    <row r="32" spans="1:11" ht="17.25" customHeight="1" x14ac:dyDescent="0.2">
      <c r="A32" s="155" t="s">
        <v>387</v>
      </c>
      <c r="B32" s="156">
        <v>139</v>
      </c>
      <c r="C32" s="156">
        <v>109</v>
      </c>
      <c r="D32" s="156">
        <v>127</v>
      </c>
      <c r="E32" s="161">
        <f t="shared" si="8"/>
        <v>375</v>
      </c>
      <c r="F32" s="157"/>
      <c r="G32" s="155" t="s">
        <v>435</v>
      </c>
      <c r="H32" s="156">
        <v>118</v>
      </c>
      <c r="I32" s="156">
        <v>91</v>
      </c>
      <c r="J32" s="156">
        <v>107</v>
      </c>
      <c r="K32" s="161">
        <f t="shared" si="9"/>
        <v>316</v>
      </c>
    </row>
    <row r="33" spans="1:11" ht="17.25" customHeight="1" x14ac:dyDescent="0.2">
      <c r="A33" s="155" t="s">
        <v>389</v>
      </c>
      <c r="B33" s="156">
        <v>139</v>
      </c>
      <c r="C33" s="156">
        <v>155</v>
      </c>
      <c r="D33" s="156">
        <v>101</v>
      </c>
      <c r="E33" s="161">
        <f t="shared" si="8"/>
        <v>395</v>
      </c>
      <c r="F33" s="157"/>
      <c r="G33" s="155" t="s">
        <v>436</v>
      </c>
      <c r="H33" s="156">
        <v>131</v>
      </c>
      <c r="I33" s="156">
        <v>106</v>
      </c>
      <c r="J33" s="156">
        <v>114</v>
      </c>
      <c r="K33" s="161">
        <f t="shared" si="9"/>
        <v>351</v>
      </c>
    </row>
    <row r="34" spans="1:11" ht="17.25" customHeight="1" x14ac:dyDescent="0.2">
      <c r="A34" s="155" t="s">
        <v>388</v>
      </c>
      <c r="B34" s="156">
        <v>132</v>
      </c>
      <c r="C34" s="156">
        <v>113</v>
      </c>
      <c r="D34" s="156">
        <v>126</v>
      </c>
      <c r="E34" s="161">
        <f t="shared" si="8"/>
        <v>371</v>
      </c>
      <c r="F34" s="157"/>
      <c r="G34" s="155" t="s">
        <v>437</v>
      </c>
      <c r="H34" s="156">
        <v>132</v>
      </c>
      <c r="I34" s="156">
        <v>131</v>
      </c>
      <c r="J34" s="156">
        <v>114</v>
      </c>
      <c r="K34" s="161">
        <f t="shared" si="9"/>
        <v>377</v>
      </c>
    </row>
    <row r="35" spans="1:11" ht="17.25" customHeight="1" x14ac:dyDescent="0.2">
      <c r="A35" s="159" t="s">
        <v>400</v>
      </c>
      <c r="B35" s="205">
        <f>SUM(B30:B34)</f>
        <v>637</v>
      </c>
      <c r="C35" s="205">
        <f>SUM(C30:C34)</f>
        <v>595</v>
      </c>
      <c r="D35" s="205">
        <f>SUM(D30:D34)</f>
        <v>586</v>
      </c>
      <c r="E35" s="205">
        <f t="shared" si="8"/>
        <v>1818</v>
      </c>
      <c r="F35" s="162"/>
      <c r="G35" s="159" t="s">
        <v>401</v>
      </c>
      <c r="H35" s="161">
        <f>SUM(H30:H34)</f>
        <v>615</v>
      </c>
      <c r="I35" s="161">
        <f>SUM(I30:I34)</f>
        <v>572</v>
      </c>
      <c r="J35" s="161">
        <f>SUM(J30:J34)</f>
        <v>568</v>
      </c>
      <c r="K35" s="161">
        <f t="shared" si="9"/>
        <v>1755</v>
      </c>
    </row>
    <row r="36" spans="1:11" s="298" customFormat="1" ht="17.25" customHeight="1" x14ac:dyDescent="0.4">
      <c r="A36" s="204" t="s">
        <v>202</v>
      </c>
      <c r="B36" s="202"/>
      <c r="C36" s="202"/>
      <c r="D36" s="202"/>
      <c r="E36" s="200"/>
      <c r="F36" s="201"/>
      <c r="G36" s="204" t="s">
        <v>200</v>
      </c>
      <c r="H36" s="202"/>
      <c r="I36" s="202"/>
      <c r="J36" s="202"/>
      <c r="K36" s="200"/>
    </row>
    <row r="37" spans="1:11" ht="17.25" customHeight="1" x14ac:dyDescent="0.2">
      <c r="A37" s="155" t="s">
        <v>373</v>
      </c>
      <c r="B37" s="156">
        <v>110</v>
      </c>
      <c r="C37" s="156">
        <v>104</v>
      </c>
      <c r="D37" s="156">
        <v>98</v>
      </c>
      <c r="E37" s="161">
        <f t="shared" ref="E37:E42" si="10">SUM(B37:D37)</f>
        <v>312</v>
      </c>
      <c r="F37" s="157"/>
      <c r="G37" s="155" t="s">
        <v>407</v>
      </c>
      <c r="H37" s="156">
        <v>113</v>
      </c>
      <c r="I37" s="156">
        <v>100</v>
      </c>
      <c r="J37" s="156">
        <v>102</v>
      </c>
      <c r="K37" s="161">
        <f t="shared" ref="K37:K42" si="11">SUM(H37:J37)</f>
        <v>315</v>
      </c>
    </row>
    <row r="38" spans="1:11" ht="17.25" customHeight="1" x14ac:dyDescent="0.2">
      <c r="A38" s="155" t="s">
        <v>374</v>
      </c>
      <c r="B38" s="156">
        <v>132</v>
      </c>
      <c r="C38" s="156">
        <v>126</v>
      </c>
      <c r="D38" s="156">
        <v>135</v>
      </c>
      <c r="E38" s="161">
        <f t="shared" si="10"/>
        <v>393</v>
      </c>
      <c r="F38" s="157"/>
      <c r="G38" s="155" t="s">
        <v>704</v>
      </c>
      <c r="H38" s="156">
        <v>122</v>
      </c>
      <c r="I38" s="156">
        <v>102</v>
      </c>
      <c r="J38" s="156">
        <v>120</v>
      </c>
      <c r="K38" s="161">
        <f t="shared" si="11"/>
        <v>344</v>
      </c>
    </row>
    <row r="39" spans="1:11" ht="17.25" customHeight="1" x14ac:dyDescent="0.2">
      <c r="A39" s="155" t="s">
        <v>375</v>
      </c>
      <c r="B39" s="156">
        <v>112</v>
      </c>
      <c r="C39" s="156">
        <v>125</v>
      </c>
      <c r="D39" s="156">
        <v>88</v>
      </c>
      <c r="E39" s="161">
        <f t="shared" si="10"/>
        <v>325</v>
      </c>
      <c r="F39" s="157"/>
      <c r="G39" s="155" t="s">
        <v>408</v>
      </c>
      <c r="H39" s="156">
        <v>98</v>
      </c>
      <c r="I39" s="156">
        <v>122</v>
      </c>
      <c r="J39" s="156">
        <v>121</v>
      </c>
      <c r="K39" s="161">
        <f t="shared" si="11"/>
        <v>341</v>
      </c>
    </row>
    <row r="40" spans="1:11" ht="17.25" customHeight="1" x14ac:dyDescent="0.2">
      <c r="A40" s="155" t="s">
        <v>376</v>
      </c>
      <c r="B40" s="156">
        <v>127</v>
      </c>
      <c r="C40" s="156">
        <v>132</v>
      </c>
      <c r="D40" s="156">
        <v>133</v>
      </c>
      <c r="E40" s="161">
        <f t="shared" si="10"/>
        <v>392</v>
      </c>
      <c r="F40" s="157"/>
      <c r="G40" s="155" t="s">
        <v>409</v>
      </c>
      <c r="H40" s="156">
        <v>124</v>
      </c>
      <c r="I40" s="156">
        <v>102</v>
      </c>
      <c r="J40" s="156">
        <v>116</v>
      </c>
      <c r="K40" s="161">
        <f t="shared" si="11"/>
        <v>342</v>
      </c>
    </row>
    <row r="41" spans="1:11" ht="17.25" customHeight="1" x14ac:dyDescent="0.2">
      <c r="A41" s="155" t="s">
        <v>377</v>
      </c>
      <c r="B41" s="156">
        <v>129</v>
      </c>
      <c r="C41" s="156">
        <v>119</v>
      </c>
      <c r="D41" s="156">
        <v>138</v>
      </c>
      <c r="E41" s="161">
        <f t="shared" si="10"/>
        <v>386</v>
      </c>
      <c r="F41" s="157"/>
      <c r="G41" s="155" t="s">
        <v>410</v>
      </c>
      <c r="H41" s="156">
        <v>120</v>
      </c>
      <c r="I41" s="156">
        <v>127</v>
      </c>
      <c r="J41" s="156">
        <v>133</v>
      </c>
      <c r="K41" s="161">
        <f t="shared" si="11"/>
        <v>380</v>
      </c>
    </row>
    <row r="42" spans="1:11" ht="17.25" customHeight="1" x14ac:dyDescent="0.2">
      <c r="A42" s="159" t="s">
        <v>484</v>
      </c>
      <c r="B42" s="205">
        <f>SUM(B37:B41)</f>
        <v>610</v>
      </c>
      <c r="C42" s="205">
        <f>SUM(C37:C41)</f>
        <v>606</v>
      </c>
      <c r="D42" s="274">
        <f>SUM(D37:D41)</f>
        <v>592</v>
      </c>
      <c r="E42" s="205">
        <f t="shared" si="10"/>
        <v>1808</v>
      </c>
      <c r="F42" s="162"/>
      <c r="G42" s="159" t="s">
        <v>485</v>
      </c>
      <c r="H42" s="161">
        <f>SUM(H37:H41)</f>
        <v>577</v>
      </c>
      <c r="I42" s="161">
        <f>SUM(I37:I41)</f>
        <v>553</v>
      </c>
      <c r="J42" s="274">
        <f>SUM(J37:J41)</f>
        <v>592</v>
      </c>
      <c r="K42" s="161">
        <f t="shared" si="11"/>
        <v>1722</v>
      </c>
    </row>
    <row r="43" spans="1:11" s="298" customFormat="1" ht="17.25" customHeight="1" x14ac:dyDescent="0.4">
      <c r="A43" s="204" t="s">
        <v>199</v>
      </c>
      <c r="B43" s="202"/>
      <c r="C43" s="202"/>
      <c r="D43" s="202"/>
      <c r="E43" s="200"/>
      <c r="F43" s="201"/>
      <c r="G43" s="204" t="s">
        <v>201</v>
      </c>
      <c r="H43" s="202"/>
      <c r="I43" s="202"/>
      <c r="J43" s="202"/>
      <c r="K43" s="200"/>
    </row>
    <row r="44" spans="1:11" ht="17.25" customHeight="1" x14ac:dyDescent="0.2">
      <c r="A44" s="155" t="s">
        <v>440</v>
      </c>
      <c r="B44" s="156">
        <v>111</v>
      </c>
      <c r="C44" s="156">
        <v>138</v>
      </c>
      <c r="D44" s="156">
        <v>112</v>
      </c>
      <c r="E44" s="161">
        <f t="shared" ref="E44:E49" si="12">SUM(B44:D44)</f>
        <v>361</v>
      </c>
      <c r="F44" s="157"/>
      <c r="G44" s="155" t="s">
        <v>395</v>
      </c>
      <c r="H44" s="156">
        <v>126</v>
      </c>
      <c r="I44" s="156">
        <v>105</v>
      </c>
      <c r="J44" s="156">
        <v>119</v>
      </c>
      <c r="K44" s="161">
        <f>SUM(H44:J44)</f>
        <v>350</v>
      </c>
    </row>
    <row r="45" spans="1:11" ht="17.25" customHeight="1" x14ac:dyDescent="0.2">
      <c r="A45" s="155" t="s">
        <v>438</v>
      </c>
      <c r="B45" s="156">
        <v>106</v>
      </c>
      <c r="C45" s="156">
        <v>98</v>
      </c>
      <c r="D45" s="156">
        <v>125</v>
      </c>
      <c r="E45" s="161">
        <f t="shared" si="12"/>
        <v>329</v>
      </c>
      <c r="F45" s="157"/>
      <c r="G45" s="155" t="s">
        <v>396</v>
      </c>
      <c r="H45" s="156">
        <v>128</v>
      </c>
      <c r="I45" s="156">
        <v>92</v>
      </c>
      <c r="J45" s="156">
        <v>110</v>
      </c>
      <c r="K45" s="161">
        <f>SUM(H45:J45)</f>
        <v>330</v>
      </c>
    </row>
    <row r="46" spans="1:11" ht="17.25" customHeight="1" x14ac:dyDescent="0.2">
      <c r="A46" s="155" t="s">
        <v>439</v>
      </c>
      <c r="B46" s="156">
        <v>107</v>
      </c>
      <c r="C46" s="156">
        <v>131</v>
      </c>
      <c r="D46" s="156">
        <v>133</v>
      </c>
      <c r="E46" s="161">
        <f t="shared" si="12"/>
        <v>371</v>
      </c>
      <c r="F46" s="157"/>
      <c r="G46" s="155" t="s">
        <v>449</v>
      </c>
      <c r="H46" s="156">
        <v>149</v>
      </c>
      <c r="I46" s="156">
        <v>108</v>
      </c>
      <c r="J46" s="156">
        <v>139</v>
      </c>
      <c r="K46" s="161">
        <f>SUM(H46:J46)</f>
        <v>396</v>
      </c>
    </row>
    <row r="47" spans="1:11" ht="17.25" customHeight="1" x14ac:dyDescent="0.2">
      <c r="A47" s="155" t="s">
        <v>442</v>
      </c>
      <c r="B47" s="156">
        <v>128</v>
      </c>
      <c r="C47" s="156">
        <v>112</v>
      </c>
      <c r="D47" s="156">
        <v>119</v>
      </c>
      <c r="E47" s="161">
        <f t="shared" si="12"/>
        <v>359</v>
      </c>
      <c r="F47" s="157"/>
      <c r="G47" s="155" t="s">
        <v>398</v>
      </c>
      <c r="H47" s="156">
        <v>111</v>
      </c>
      <c r="I47" s="156">
        <v>123</v>
      </c>
      <c r="J47" s="156">
        <v>136</v>
      </c>
      <c r="K47" s="161">
        <f>SUM(H47:J47)</f>
        <v>370</v>
      </c>
    </row>
    <row r="48" spans="1:11" ht="17.25" customHeight="1" x14ac:dyDescent="0.2">
      <c r="A48" s="155" t="s">
        <v>441</v>
      </c>
      <c r="B48" s="156">
        <v>158</v>
      </c>
      <c r="C48" s="156">
        <v>119</v>
      </c>
      <c r="D48" s="156">
        <v>112</v>
      </c>
      <c r="E48" s="161">
        <f t="shared" si="12"/>
        <v>389</v>
      </c>
      <c r="F48" s="157"/>
      <c r="G48" s="155" t="s">
        <v>399</v>
      </c>
      <c r="H48" s="156">
        <v>115</v>
      </c>
      <c r="I48" s="156">
        <v>123</v>
      </c>
      <c r="J48" s="156">
        <v>146</v>
      </c>
      <c r="K48" s="161">
        <f>SUM(H48:J48)</f>
        <v>384</v>
      </c>
    </row>
    <row r="49" spans="1:11" ht="17.25" customHeight="1" x14ac:dyDescent="0.2">
      <c r="A49" s="159" t="s">
        <v>379</v>
      </c>
      <c r="B49" s="161">
        <f>SUM(B44:B48)</f>
        <v>610</v>
      </c>
      <c r="C49" s="205">
        <f>SUM(C44:C48)</f>
        <v>598</v>
      </c>
      <c r="D49" s="161">
        <f>SUM(D44:D48)</f>
        <v>601</v>
      </c>
      <c r="E49" s="161">
        <f t="shared" si="12"/>
        <v>1809</v>
      </c>
      <c r="F49" s="162"/>
      <c r="G49" s="159" t="s">
        <v>378</v>
      </c>
      <c r="H49" s="205">
        <f>SUM(H44:H48)</f>
        <v>629</v>
      </c>
      <c r="I49" s="161">
        <f>SUM(I44:I48)</f>
        <v>551</v>
      </c>
      <c r="J49" s="205">
        <f>SUM(J44:J48)</f>
        <v>650</v>
      </c>
      <c r="K49" s="205">
        <f>SUM(K44:K48)</f>
        <v>1830</v>
      </c>
    </row>
    <row r="50" spans="1:11" ht="19.5" x14ac:dyDescent="0.35">
      <c r="A50" s="446" t="s">
        <v>31</v>
      </c>
      <c r="B50" s="447"/>
      <c r="C50" s="447"/>
      <c r="D50" s="447"/>
      <c r="E50" s="448"/>
      <c r="F50" s="154"/>
      <c r="G50" s="452" t="s">
        <v>32</v>
      </c>
      <c r="H50" s="453"/>
      <c r="I50" s="453"/>
      <c r="J50" s="453"/>
      <c r="K50" s="454"/>
    </row>
    <row r="51" spans="1:11" ht="19.5" x14ac:dyDescent="0.35">
      <c r="A51" s="449">
        <v>41327</v>
      </c>
      <c r="B51" s="450"/>
      <c r="C51" s="450"/>
      <c r="D51" s="450"/>
      <c r="E51" s="451"/>
      <c r="F51" s="154"/>
      <c r="G51" s="449">
        <f>A51+7</f>
        <v>41334</v>
      </c>
      <c r="H51" s="450"/>
      <c r="I51" s="450"/>
      <c r="J51" s="450"/>
      <c r="K51" s="451"/>
    </row>
    <row r="52" spans="1:11" ht="19.5" x14ac:dyDescent="0.3">
      <c r="A52" s="443" t="s">
        <v>685</v>
      </c>
      <c r="B52" s="444"/>
      <c r="C52" s="444"/>
      <c r="D52" s="444"/>
      <c r="E52" s="445"/>
      <c r="G52" s="443" t="s">
        <v>697</v>
      </c>
      <c r="H52" s="444"/>
      <c r="I52" s="444"/>
      <c r="J52" s="444"/>
      <c r="K52" s="445"/>
    </row>
    <row r="53" spans="1:11" ht="19.5" x14ac:dyDescent="0.3">
      <c r="A53" s="443" t="s">
        <v>686</v>
      </c>
      <c r="B53" s="444"/>
      <c r="C53" s="444"/>
      <c r="D53" s="444"/>
      <c r="E53" s="445"/>
      <c r="G53" s="443" t="s">
        <v>698</v>
      </c>
      <c r="H53" s="444"/>
      <c r="I53" s="444"/>
      <c r="J53" s="444"/>
      <c r="K53" s="445"/>
    </row>
    <row r="54" spans="1:11" ht="19.5" x14ac:dyDescent="0.3">
      <c r="A54" s="443" t="s">
        <v>687</v>
      </c>
      <c r="B54" s="444"/>
      <c r="C54" s="444"/>
      <c r="D54" s="444"/>
      <c r="E54" s="445"/>
      <c r="G54" s="443" t="s">
        <v>699</v>
      </c>
      <c r="H54" s="444"/>
      <c r="I54" s="444"/>
      <c r="J54" s="444"/>
      <c r="K54" s="445"/>
    </row>
    <row r="55" spans="1:11" ht="19.5" x14ac:dyDescent="0.3">
      <c r="A55" s="443" t="s">
        <v>688</v>
      </c>
      <c r="B55" s="444"/>
      <c r="C55" s="444"/>
      <c r="D55" s="444"/>
      <c r="E55" s="445"/>
      <c r="G55" s="443" t="s">
        <v>700</v>
      </c>
      <c r="H55" s="444"/>
      <c r="I55" s="444"/>
      <c r="J55" s="444"/>
      <c r="K55" s="445"/>
    </row>
    <row r="56" spans="1:11" ht="19.5" x14ac:dyDescent="0.3">
      <c r="A56" s="443" t="s">
        <v>689</v>
      </c>
      <c r="B56" s="444"/>
      <c r="C56" s="444"/>
      <c r="D56" s="444"/>
      <c r="E56" s="445"/>
      <c r="G56" s="443" t="s">
        <v>701</v>
      </c>
      <c r="H56" s="444"/>
      <c r="I56" s="444"/>
      <c r="J56" s="444"/>
      <c r="K56" s="445"/>
    </row>
    <row r="57" spans="1:11" ht="19.5" x14ac:dyDescent="0.3">
      <c r="A57" s="443" t="s">
        <v>690</v>
      </c>
      <c r="B57" s="444"/>
      <c r="C57" s="444"/>
      <c r="D57" s="444"/>
      <c r="E57" s="445"/>
      <c r="G57" s="443" t="s">
        <v>702</v>
      </c>
      <c r="H57" s="444"/>
      <c r="I57" s="444"/>
      <c r="J57" s="444"/>
      <c r="K57" s="445"/>
    </row>
    <row r="58" spans="1:11" ht="19.5" x14ac:dyDescent="0.3">
      <c r="A58" s="440" t="s">
        <v>691</v>
      </c>
      <c r="B58" s="441"/>
      <c r="C58" s="441"/>
      <c r="D58" s="441"/>
      <c r="E58" s="442"/>
      <c r="G58" s="440" t="s">
        <v>703</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&amp;"Calibri,Regular"&amp;12February 15, 2013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3" workbookViewId="0">
      <selection activeCell="A52" sqref="A52:E58"/>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201</v>
      </c>
      <c r="B1" s="199"/>
      <c r="C1" s="199"/>
      <c r="D1" s="199"/>
      <c r="E1" s="200"/>
      <c r="F1" s="201"/>
      <c r="G1" s="198" t="s">
        <v>200</v>
      </c>
      <c r="H1" s="202"/>
      <c r="I1" s="202"/>
      <c r="J1" s="202"/>
      <c r="K1" s="200"/>
    </row>
    <row r="2" spans="1:11" ht="17.25" customHeight="1" x14ac:dyDescent="0.2">
      <c r="A2" s="155" t="s">
        <v>395</v>
      </c>
      <c r="B2" s="156">
        <v>103</v>
      </c>
      <c r="C2" s="156">
        <v>103</v>
      </c>
      <c r="D2" s="156">
        <v>102</v>
      </c>
      <c r="E2" s="164">
        <f t="shared" ref="E2:E7" si="0">SUM(B2:D2)</f>
        <v>308</v>
      </c>
      <c r="F2" s="157"/>
      <c r="G2" s="155" t="s">
        <v>407</v>
      </c>
      <c r="H2" s="156">
        <v>105</v>
      </c>
      <c r="I2" s="156">
        <v>114</v>
      </c>
      <c r="J2" s="156">
        <v>100</v>
      </c>
      <c r="K2" s="161">
        <f t="shared" ref="K2:K7" si="1">SUM(H2:J2)</f>
        <v>319</v>
      </c>
    </row>
    <row r="3" spans="1:11" ht="17.25" customHeight="1" x14ac:dyDescent="0.2">
      <c r="A3" s="155" t="s">
        <v>460</v>
      </c>
      <c r="B3" s="156">
        <v>119</v>
      </c>
      <c r="C3" s="156">
        <v>157</v>
      </c>
      <c r="D3" s="156">
        <v>104</v>
      </c>
      <c r="E3" s="164">
        <f t="shared" si="0"/>
        <v>380</v>
      </c>
      <c r="F3" s="157"/>
      <c r="G3" s="155" t="s">
        <v>408</v>
      </c>
      <c r="H3" s="156">
        <v>113</v>
      </c>
      <c r="I3" s="156">
        <v>131</v>
      </c>
      <c r="J3" s="156">
        <v>136</v>
      </c>
      <c r="K3" s="161">
        <f t="shared" si="1"/>
        <v>380</v>
      </c>
    </row>
    <row r="4" spans="1:11" ht="17.25" customHeight="1" x14ac:dyDescent="0.2">
      <c r="A4" s="155" t="s">
        <v>449</v>
      </c>
      <c r="B4" s="156">
        <v>133</v>
      </c>
      <c r="C4" s="156">
        <v>105</v>
      </c>
      <c r="D4" s="156">
        <v>109</v>
      </c>
      <c r="E4" s="164">
        <f t="shared" si="0"/>
        <v>347</v>
      </c>
      <c r="F4" s="157"/>
      <c r="G4" s="155" t="s">
        <v>409</v>
      </c>
      <c r="H4" s="156">
        <v>123</v>
      </c>
      <c r="I4" s="156">
        <v>101</v>
      </c>
      <c r="J4" s="156">
        <v>101</v>
      </c>
      <c r="K4" s="161">
        <f t="shared" si="1"/>
        <v>325</v>
      </c>
    </row>
    <row r="5" spans="1:11" ht="17.25" customHeight="1" x14ac:dyDescent="0.2">
      <c r="A5" s="155" t="s">
        <v>398</v>
      </c>
      <c r="B5" s="156">
        <v>93</v>
      </c>
      <c r="C5" s="156">
        <v>119</v>
      </c>
      <c r="D5" s="156">
        <v>104</v>
      </c>
      <c r="E5" s="164">
        <f t="shared" si="0"/>
        <v>316</v>
      </c>
      <c r="F5" s="157"/>
      <c r="G5" s="155" t="s">
        <v>410</v>
      </c>
      <c r="H5" s="156">
        <v>102</v>
      </c>
      <c r="I5" s="156">
        <v>125</v>
      </c>
      <c r="J5" s="156">
        <v>109</v>
      </c>
      <c r="K5" s="161">
        <f t="shared" si="1"/>
        <v>336</v>
      </c>
    </row>
    <row r="6" spans="1:11" ht="17.25" customHeight="1" x14ac:dyDescent="0.2">
      <c r="A6" s="155" t="s">
        <v>399</v>
      </c>
      <c r="B6" s="156">
        <v>116</v>
      </c>
      <c r="C6" s="156">
        <v>118</v>
      </c>
      <c r="D6" s="156">
        <v>132</v>
      </c>
      <c r="E6" s="164">
        <f t="shared" si="0"/>
        <v>366</v>
      </c>
      <c r="F6" s="157"/>
      <c r="G6" s="155" t="s">
        <v>411</v>
      </c>
      <c r="H6" s="156">
        <v>115</v>
      </c>
      <c r="I6" s="156">
        <v>122</v>
      </c>
      <c r="J6" s="156">
        <v>114</v>
      </c>
      <c r="K6" s="161">
        <f t="shared" si="1"/>
        <v>351</v>
      </c>
    </row>
    <row r="7" spans="1:11" ht="17.25" customHeight="1" x14ac:dyDescent="0.2">
      <c r="A7" s="159" t="s">
        <v>378</v>
      </c>
      <c r="B7" s="206">
        <f>SUM(B2:B6)</f>
        <v>564</v>
      </c>
      <c r="C7" s="206">
        <f>SUM(C2:C6)</f>
        <v>602</v>
      </c>
      <c r="D7" s="160">
        <f>SUM(D2:D6)</f>
        <v>551</v>
      </c>
      <c r="E7" s="205">
        <f t="shared" si="0"/>
        <v>1717</v>
      </c>
      <c r="F7" s="162"/>
      <c r="G7" s="159" t="s">
        <v>379</v>
      </c>
      <c r="H7" s="161">
        <f>SUM(H2:H6)</f>
        <v>558</v>
      </c>
      <c r="I7" s="161">
        <f>SUM(I2:I6)</f>
        <v>593</v>
      </c>
      <c r="J7" s="205">
        <f>SUM(J2:J6)</f>
        <v>560</v>
      </c>
      <c r="K7" s="161">
        <f t="shared" si="1"/>
        <v>1711</v>
      </c>
    </row>
    <row r="8" spans="1:11" s="298" customFormat="1" ht="17.25" customHeight="1" x14ac:dyDescent="0.4">
      <c r="A8" s="198" t="s">
        <v>209</v>
      </c>
      <c r="B8" s="199"/>
      <c r="C8" s="199"/>
      <c r="D8" s="199"/>
      <c r="E8" s="200"/>
      <c r="F8" s="201"/>
      <c r="G8" s="198" t="s">
        <v>208</v>
      </c>
      <c r="H8" s="202"/>
      <c r="I8" s="202"/>
      <c r="J8" s="202"/>
      <c r="K8" s="200"/>
    </row>
    <row r="9" spans="1:11" ht="17.25" customHeight="1" x14ac:dyDescent="0.2">
      <c r="A9" s="155" t="s">
        <v>385</v>
      </c>
      <c r="B9" s="156">
        <v>96</v>
      </c>
      <c r="C9" s="156">
        <v>128</v>
      </c>
      <c r="D9" s="156">
        <v>103</v>
      </c>
      <c r="E9" s="164">
        <f t="shared" ref="E9:E14" si="2">SUM(B9:D9)</f>
        <v>327</v>
      </c>
      <c r="F9" s="157"/>
      <c r="G9" s="155" t="s">
        <v>443</v>
      </c>
      <c r="H9" s="156">
        <v>99</v>
      </c>
      <c r="I9" s="156">
        <v>125</v>
      </c>
      <c r="J9" s="156">
        <v>107</v>
      </c>
      <c r="K9" s="161">
        <f t="shared" ref="K9:K14" si="3">SUM(H9:J9)</f>
        <v>331</v>
      </c>
    </row>
    <row r="10" spans="1:11" ht="17.25" customHeight="1" x14ac:dyDescent="0.2">
      <c r="A10" s="155" t="s">
        <v>386</v>
      </c>
      <c r="B10" s="156">
        <v>135</v>
      </c>
      <c r="C10" s="156">
        <v>103</v>
      </c>
      <c r="D10" s="156">
        <v>107</v>
      </c>
      <c r="E10" s="164">
        <f t="shared" si="2"/>
        <v>345</v>
      </c>
      <c r="F10" s="157"/>
      <c r="G10" s="155" t="s">
        <v>446</v>
      </c>
      <c r="H10" s="156">
        <v>88</v>
      </c>
      <c r="I10" s="156">
        <v>131</v>
      </c>
      <c r="J10" s="156">
        <v>108</v>
      </c>
      <c r="K10" s="161">
        <f t="shared" si="3"/>
        <v>327</v>
      </c>
    </row>
    <row r="11" spans="1:11" ht="17.25" customHeight="1" x14ac:dyDescent="0.2">
      <c r="A11" s="155" t="s">
        <v>387</v>
      </c>
      <c r="B11" s="156">
        <v>151</v>
      </c>
      <c r="C11" s="156">
        <v>123</v>
      </c>
      <c r="D11" s="156">
        <v>122</v>
      </c>
      <c r="E11" s="164">
        <f t="shared" si="2"/>
        <v>396</v>
      </c>
      <c r="F11" s="157"/>
      <c r="G11" s="155" t="s">
        <v>468</v>
      </c>
      <c r="H11" s="156">
        <v>118</v>
      </c>
      <c r="I11" s="156">
        <v>102</v>
      </c>
      <c r="J11" s="156">
        <v>80</v>
      </c>
      <c r="K11" s="161">
        <f t="shared" si="3"/>
        <v>300</v>
      </c>
    </row>
    <row r="12" spans="1:11" ht="17.25" customHeight="1" x14ac:dyDescent="0.2">
      <c r="A12" s="155" t="s">
        <v>389</v>
      </c>
      <c r="B12" s="156">
        <v>133</v>
      </c>
      <c r="C12" s="156">
        <v>122</v>
      </c>
      <c r="D12" s="156">
        <v>98</v>
      </c>
      <c r="E12" s="164">
        <f t="shared" si="2"/>
        <v>353</v>
      </c>
      <c r="F12" s="157"/>
      <c r="G12" s="155" t="s">
        <v>609</v>
      </c>
      <c r="H12" s="156">
        <v>133</v>
      </c>
      <c r="I12" s="156">
        <v>122</v>
      </c>
      <c r="J12" s="156">
        <v>117</v>
      </c>
      <c r="K12" s="161">
        <f t="shared" si="3"/>
        <v>372</v>
      </c>
    </row>
    <row r="13" spans="1:11" ht="17.25" customHeight="1" x14ac:dyDescent="0.2">
      <c r="A13" s="155" t="s">
        <v>388</v>
      </c>
      <c r="B13" s="156">
        <v>117</v>
      </c>
      <c r="C13" s="156">
        <v>117</v>
      </c>
      <c r="D13" s="156">
        <v>117</v>
      </c>
      <c r="E13" s="164">
        <f t="shared" si="2"/>
        <v>351</v>
      </c>
      <c r="F13" s="157"/>
      <c r="G13" s="155" t="s">
        <v>447</v>
      </c>
      <c r="H13" s="156">
        <v>98</v>
      </c>
      <c r="I13" s="156">
        <v>114</v>
      </c>
      <c r="J13" s="156">
        <v>90</v>
      </c>
      <c r="K13" s="161">
        <f t="shared" si="3"/>
        <v>302</v>
      </c>
    </row>
    <row r="14" spans="1:11" ht="17.25" customHeight="1" x14ac:dyDescent="0.2">
      <c r="A14" s="159" t="s">
        <v>378</v>
      </c>
      <c r="B14" s="206">
        <f>SUM(B9:B13)</f>
        <v>632</v>
      </c>
      <c r="C14" s="160">
        <f>SUM(C9:C13)</f>
        <v>593</v>
      </c>
      <c r="D14" s="206">
        <f>SUM(D9:D13)</f>
        <v>547</v>
      </c>
      <c r="E14" s="205">
        <f t="shared" si="2"/>
        <v>1772</v>
      </c>
      <c r="F14" s="162"/>
      <c r="G14" s="159" t="s">
        <v>379</v>
      </c>
      <c r="H14" s="161">
        <f>SUM(H9:H13)</f>
        <v>536</v>
      </c>
      <c r="I14" s="205">
        <f>SUM(I9:I13)</f>
        <v>594</v>
      </c>
      <c r="J14" s="161">
        <f>SUM(J9:J13)</f>
        <v>502</v>
      </c>
      <c r="K14" s="161">
        <f t="shared" si="3"/>
        <v>1632</v>
      </c>
    </row>
    <row r="15" spans="1:11" s="298" customFormat="1" ht="17.25" customHeight="1" x14ac:dyDescent="0.4">
      <c r="A15" s="198" t="s">
        <v>205</v>
      </c>
      <c r="B15" s="199"/>
      <c r="C15" s="199"/>
      <c r="D15" s="199"/>
      <c r="E15" s="200"/>
      <c r="F15" s="201"/>
      <c r="G15" s="198" t="s">
        <v>231</v>
      </c>
      <c r="H15" s="202"/>
      <c r="I15" s="202"/>
      <c r="J15" s="202"/>
      <c r="K15" s="200"/>
    </row>
    <row r="16" spans="1:11" ht="17.25" customHeight="1" x14ac:dyDescent="0.2">
      <c r="A16" s="155" t="s">
        <v>423</v>
      </c>
      <c r="B16" s="156">
        <v>118</v>
      </c>
      <c r="C16" s="156">
        <v>103</v>
      </c>
      <c r="D16" s="156">
        <v>114</v>
      </c>
      <c r="E16" s="164">
        <f t="shared" ref="E16:E21" si="4">SUM(B16:D16)</f>
        <v>335</v>
      </c>
      <c r="F16" s="157"/>
      <c r="G16" s="155" t="s">
        <v>391</v>
      </c>
      <c r="H16" s="156">
        <v>130</v>
      </c>
      <c r="I16" s="156">
        <v>134</v>
      </c>
      <c r="J16" s="156">
        <v>129</v>
      </c>
      <c r="K16" s="161">
        <f t="shared" ref="K16:K21" si="5">SUM(H16:J16)</f>
        <v>393</v>
      </c>
    </row>
    <row r="17" spans="1:11" ht="17.25" customHeight="1" x14ac:dyDescent="0.2">
      <c r="A17" s="155" t="s">
        <v>459</v>
      </c>
      <c r="B17" s="156">
        <v>136</v>
      </c>
      <c r="C17" s="156">
        <v>136</v>
      </c>
      <c r="D17" s="156">
        <v>111</v>
      </c>
      <c r="E17" s="164">
        <f t="shared" si="4"/>
        <v>383</v>
      </c>
      <c r="F17" s="157"/>
      <c r="G17" s="155" t="s">
        <v>392</v>
      </c>
      <c r="H17" s="156">
        <v>105</v>
      </c>
      <c r="I17" s="156">
        <v>107</v>
      </c>
      <c r="J17" s="156">
        <v>112</v>
      </c>
      <c r="K17" s="161">
        <f t="shared" si="5"/>
        <v>324</v>
      </c>
    </row>
    <row r="18" spans="1:11" ht="17.25" customHeight="1" x14ac:dyDescent="0.2">
      <c r="A18" s="155" t="s">
        <v>427</v>
      </c>
      <c r="B18" s="156">
        <v>124</v>
      </c>
      <c r="C18" s="156">
        <v>92</v>
      </c>
      <c r="D18" s="156">
        <v>105</v>
      </c>
      <c r="E18" s="164">
        <f t="shared" si="4"/>
        <v>321</v>
      </c>
      <c r="F18" s="157"/>
      <c r="G18" s="155" t="s">
        <v>394</v>
      </c>
      <c r="H18" s="156">
        <v>135</v>
      </c>
      <c r="I18" s="156">
        <v>111</v>
      </c>
      <c r="J18" s="156">
        <v>121</v>
      </c>
      <c r="K18" s="161">
        <f t="shared" si="5"/>
        <v>367</v>
      </c>
    </row>
    <row r="19" spans="1:11" ht="17.25" customHeight="1" x14ac:dyDescent="0.2">
      <c r="A19" s="155" t="s">
        <v>426</v>
      </c>
      <c r="B19" s="156">
        <v>141</v>
      </c>
      <c r="C19" s="156">
        <v>110</v>
      </c>
      <c r="D19" s="156">
        <v>86</v>
      </c>
      <c r="E19" s="164">
        <f t="shared" si="4"/>
        <v>337</v>
      </c>
      <c r="F19" s="157"/>
      <c r="G19" s="155" t="s">
        <v>562</v>
      </c>
      <c r="H19" s="156">
        <v>109</v>
      </c>
      <c r="I19" s="156">
        <v>107</v>
      </c>
      <c r="J19" s="156">
        <v>140</v>
      </c>
      <c r="K19" s="161">
        <f t="shared" si="5"/>
        <v>356</v>
      </c>
    </row>
    <row r="20" spans="1:11" ht="17.25" customHeight="1" x14ac:dyDescent="0.2">
      <c r="A20" s="155" t="s">
        <v>451</v>
      </c>
      <c r="B20" s="156">
        <v>91</v>
      </c>
      <c r="C20" s="156">
        <v>128</v>
      </c>
      <c r="D20" s="156">
        <v>135</v>
      </c>
      <c r="E20" s="164">
        <f t="shared" si="4"/>
        <v>354</v>
      </c>
      <c r="F20" s="157"/>
      <c r="G20" s="155" t="s">
        <v>390</v>
      </c>
      <c r="H20" s="156">
        <v>101</v>
      </c>
      <c r="I20" s="156">
        <v>123</v>
      </c>
      <c r="J20" s="156">
        <v>99</v>
      </c>
      <c r="K20" s="161">
        <f t="shared" si="5"/>
        <v>323</v>
      </c>
    </row>
    <row r="21" spans="1:11" ht="17.25" customHeight="1" x14ac:dyDescent="0.2">
      <c r="A21" s="159" t="s">
        <v>379</v>
      </c>
      <c r="B21" s="206">
        <f>SUM(B16:B20)</f>
        <v>610</v>
      </c>
      <c r="C21" s="160">
        <f>SUM(C16:C20)</f>
        <v>569</v>
      </c>
      <c r="D21" s="160">
        <f>SUM(D16:D20)</f>
        <v>551</v>
      </c>
      <c r="E21" s="161">
        <f t="shared" si="4"/>
        <v>1730</v>
      </c>
      <c r="F21" s="162"/>
      <c r="G21" s="159" t="s">
        <v>378</v>
      </c>
      <c r="H21" s="161">
        <f>SUM(H16:H20)</f>
        <v>580</v>
      </c>
      <c r="I21" s="205">
        <f>SUM(I16:I20)</f>
        <v>582</v>
      </c>
      <c r="J21" s="205">
        <f>SUM(J16:J20)</f>
        <v>601</v>
      </c>
      <c r="K21" s="205">
        <f t="shared" si="5"/>
        <v>1763</v>
      </c>
    </row>
    <row r="22" spans="1:11" s="298" customFormat="1" ht="17.25" customHeight="1" x14ac:dyDescent="0.4">
      <c r="A22" s="204" t="s">
        <v>198</v>
      </c>
      <c r="B22" s="202"/>
      <c r="C22" s="202"/>
      <c r="D22" s="202"/>
      <c r="E22" s="200"/>
      <c r="F22" s="201"/>
      <c r="G22" s="204" t="s">
        <v>203</v>
      </c>
      <c r="H22" s="202"/>
      <c r="I22" s="202"/>
      <c r="J22" s="202"/>
      <c r="K22" s="200"/>
    </row>
    <row r="23" spans="1:11" ht="17.25" customHeight="1" x14ac:dyDescent="0.2">
      <c r="A23" s="155" t="s">
        <v>404</v>
      </c>
      <c r="B23" s="156">
        <v>128</v>
      </c>
      <c r="C23" s="156">
        <v>113</v>
      </c>
      <c r="D23" s="156">
        <v>106</v>
      </c>
      <c r="E23" s="161">
        <f t="shared" ref="E23:E28" si="6">SUM(B23:D23)</f>
        <v>347</v>
      </c>
      <c r="F23" s="157"/>
      <c r="G23" s="155" t="s">
        <v>420</v>
      </c>
      <c r="H23" s="156">
        <v>116</v>
      </c>
      <c r="I23" s="156">
        <v>136</v>
      </c>
      <c r="J23" s="156">
        <v>106</v>
      </c>
      <c r="K23" s="161">
        <f t="shared" ref="K23:K28" si="7">SUM(H23:J23)</f>
        <v>358</v>
      </c>
    </row>
    <row r="24" spans="1:11" ht="17.25" customHeight="1" x14ac:dyDescent="0.2">
      <c r="A24" s="155" t="s">
        <v>402</v>
      </c>
      <c r="B24" s="156">
        <v>91</v>
      </c>
      <c r="C24" s="156">
        <v>118</v>
      </c>
      <c r="D24" s="156">
        <v>97</v>
      </c>
      <c r="E24" s="161">
        <f t="shared" si="6"/>
        <v>306</v>
      </c>
      <c r="F24" s="157"/>
      <c r="G24" s="155" t="s">
        <v>419</v>
      </c>
      <c r="H24" s="156">
        <v>124</v>
      </c>
      <c r="I24" s="156">
        <v>131</v>
      </c>
      <c r="J24" s="156">
        <v>128</v>
      </c>
      <c r="K24" s="161">
        <f t="shared" si="7"/>
        <v>383</v>
      </c>
    </row>
    <row r="25" spans="1:11" ht="17.25" customHeight="1" x14ac:dyDescent="0.2">
      <c r="A25" s="155" t="s">
        <v>566</v>
      </c>
      <c r="B25" s="156">
        <v>124</v>
      </c>
      <c r="C25" s="156">
        <v>142</v>
      </c>
      <c r="D25" s="156">
        <v>121</v>
      </c>
      <c r="E25" s="161">
        <f t="shared" si="6"/>
        <v>387</v>
      </c>
      <c r="F25" s="157"/>
      <c r="G25" s="155" t="s">
        <v>418</v>
      </c>
      <c r="H25" s="156">
        <v>126</v>
      </c>
      <c r="I25" s="156">
        <v>120</v>
      </c>
      <c r="J25" s="156">
        <v>112</v>
      </c>
      <c r="K25" s="161">
        <f t="shared" si="7"/>
        <v>358</v>
      </c>
    </row>
    <row r="26" spans="1:11" ht="17.25" customHeight="1" x14ac:dyDescent="0.2">
      <c r="A26" s="155" t="s">
        <v>406</v>
      </c>
      <c r="B26" s="156">
        <v>101</v>
      </c>
      <c r="C26" s="156">
        <v>118</v>
      </c>
      <c r="D26" s="156">
        <v>131</v>
      </c>
      <c r="E26" s="161">
        <f t="shared" si="6"/>
        <v>350</v>
      </c>
      <c r="F26" s="157"/>
      <c r="G26" s="155" t="s">
        <v>422</v>
      </c>
      <c r="H26" s="156">
        <v>141</v>
      </c>
      <c r="I26" s="156">
        <v>121</v>
      </c>
      <c r="J26" s="156">
        <v>119</v>
      </c>
      <c r="K26" s="161">
        <f t="shared" si="7"/>
        <v>381</v>
      </c>
    </row>
    <row r="27" spans="1:11" ht="17.25" customHeight="1" x14ac:dyDescent="0.2">
      <c r="A27" s="155" t="s">
        <v>405</v>
      </c>
      <c r="B27" s="156">
        <v>114</v>
      </c>
      <c r="C27" s="156">
        <v>139</v>
      </c>
      <c r="D27" s="156">
        <v>118</v>
      </c>
      <c r="E27" s="161">
        <f t="shared" si="6"/>
        <v>371</v>
      </c>
      <c r="F27" s="157"/>
      <c r="G27" s="155" t="s">
        <v>513</v>
      </c>
      <c r="H27" s="156">
        <v>117</v>
      </c>
      <c r="I27" s="156">
        <v>94</v>
      </c>
      <c r="J27" s="156">
        <v>111</v>
      </c>
      <c r="K27" s="161">
        <f t="shared" si="7"/>
        <v>322</v>
      </c>
    </row>
    <row r="28" spans="1:11" ht="17.25" customHeight="1" x14ac:dyDescent="0.2">
      <c r="A28" s="159" t="s">
        <v>379</v>
      </c>
      <c r="B28" s="161">
        <f>SUM(B23:B27)</f>
        <v>558</v>
      </c>
      <c r="C28" s="205">
        <f>SUM(C23:C27)</f>
        <v>630</v>
      </c>
      <c r="D28" s="161">
        <f>SUM(D23:D27)</f>
        <v>573</v>
      </c>
      <c r="E28" s="161">
        <f t="shared" si="6"/>
        <v>1761</v>
      </c>
      <c r="F28" s="162"/>
      <c r="G28" s="159" t="s">
        <v>378</v>
      </c>
      <c r="H28" s="205">
        <f>SUM(H23:H27)</f>
        <v>624</v>
      </c>
      <c r="I28" s="161">
        <f>SUM(I23:I27)</f>
        <v>602</v>
      </c>
      <c r="J28" s="205">
        <f>SUM(J23:J27)</f>
        <v>576</v>
      </c>
      <c r="K28" s="205">
        <f t="shared" si="7"/>
        <v>1802</v>
      </c>
    </row>
    <row r="29" spans="1:11" s="298" customFormat="1" ht="17.25" customHeight="1" x14ac:dyDescent="0.4">
      <c r="A29" s="204" t="s">
        <v>204</v>
      </c>
      <c r="B29" s="202"/>
      <c r="C29" s="202"/>
      <c r="D29" s="202"/>
      <c r="E29" s="200"/>
      <c r="F29" s="201"/>
      <c r="G29" s="204" t="s">
        <v>230</v>
      </c>
      <c r="H29" s="202"/>
      <c r="I29" s="202"/>
      <c r="J29" s="202"/>
      <c r="K29" s="200"/>
    </row>
    <row r="30" spans="1:11" ht="17.25" customHeight="1" x14ac:dyDescent="0.2">
      <c r="A30" s="155" t="s">
        <v>433</v>
      </c>
      <c r="B30" s="156">
        <v>105</v>
      </c>
      <c r="C30" s="156">
        <v>114</v>
      </c>
      <c r="D30" s="156">
        <v>124</v>
      </c>
      <c r="E30" s="161">
        <f t="shared" ref="E30:E35" si="8">SUM(B30:D30)</f>
        <v>343</v>
      </c>
      <c r="F30" s="157"/>
      <c r="G30" s="155" t="s">
        <v>448</v>
      </c>
      <c r="H30" s="156">
        <v>143</v>
      </c>
      <c r="I30" s="156">
        <v>106</v>
      </c>
      <c r="J30" s="156">
        <v>104</v>
      </c>
      <c r="K30" s="161">
        <f t="shared" ref="K30:K35" si="9">SUM(H30:J30)</f>
        <v>353</v>
      </c>
    </row>
    <row r="31" spans="1:11" ht="17.25" customHeight="1" x14ac:dyDescent="0.2">
      <c r="A31" s="155" t="s">
        <v>434</v>
      </c>
      <c r="B31" s="156">
        <v>104</v>
      </c>
      <c r="C31" s="156">
        <v>134</v>
      </c>
      <c r="D31" s="156">
        <v>104</v>
      </c>
      <c r="E31" s="161">
        <f t="shared" si="8"/>
        <v>342</v>
      </c>
      <c r="F31" s="157"/>
      <c r="G31" s="155" t="s">
        <v>676</v>
      </c>
      <c r="H31" s="156">
        <v>131</v>
      </c>
      <c r="I31" s="156">
        <v>131</v>
      </c>
      <c r="J31" s="156">
        <v>121</v>
      </c>
      <c r="K31" s="161">
        <f t="shared" si="9"/>
        <v>383</v>
      </c>
    </row>
    <row r="32" spans="1:11" ht="17.25" customHeight="1" x14ac:dyDescent="0.2">
      <c r="A32" s="155" t="s">
        <v>435</v>
      </c>
      <c r="B32" s="156">
        <v>107</v>
      </c>
      <c r="C32" s="156">
        <v>108</v>
      </c>
      <c r="D32" s="156">
        <v>104</v>
      </c>
      <c r="E32" s="161">
        <f t="shared" si="8"/>
        <v>319</v>
      </c>
      <c r="F32" s="157"/>
      <c r="G32" s="155" t="s">
        <v>381</v>
      </c>
      <c r="H32" s="156">
        <v>94</v>
      </c>
      <c r="I32" s="156">
        <v>94</v>
      </c>
      <c r="J32" s="156">
        <v>94</v>
      </c>
      <c r="K32" s="161">
        <f t="shared" si="9"/>
        <v>282</v>
      </c>
    </row>
    <row r="33" spans="1:11" ht="17.25" customHeight="1" x14ac:dyDescent="0.2">
      <c r="A33" s="155" t="s">
        <v>436</v>
      </c>
      <c r="B33" s="156">
        <v>161</v>
      </c>
      <c r="C33" s="156">
        <v>118</v>
      </c>
      <c r="D33" s="156">
        <v>112</v>
      </c>
      <c r="E33" s="161">
        <f t="shared" si="8"/>
        <v>391</v>
      </c>
      <c r="F33" s="157"/>
      <c r="G33" s="155" t="s">
        <v>382</v>
      </c>
      <c r="H33" s="156">
        <v>104</v>
      </c>
      <c r="I33" s="156">
        <v>101</v>
      </c>
      <c r="J33" s="156">
        <v>126</v>
      </c>
      <c r="K33" s="161">
        <f t="shared" si="9"/>
        <v>331</v>
      </c>
    </row>
    <row r="34" spans="1:11" ht="17.25" customHeight="1" x14ac:dyDescent="0.2">
      <c r="A34" s="155" t="s">
        <v>437</v>
      </c>
      <c r="B34" s="156">
        <v>126</v>
      </c>
      <c r="C34" s="156">
        <v>118</v>
      </c>
      <c r="D34" s="156">
        <v>99</v>
      </c>
      <c r="E34" s="161">
        <f t="shared" si="8"/>
        <v>343</v>
      </c>
      <c r="F34" s="157"/>
      <c r="G34" s="155" t="s">
        <v>384</v>
      </c>
      <c r="H34" s="156">
        <v>114</v>
      </c>
      <c r="I34" s="156">
        <v>132</v>
      </c>
      <c r="J34" s="156">
        <v>123</v>
      </c>
      <c r="K34" s="161">
        <f t="shared" si="9"/>
        <v>369</v>
      </c>
    </row>
    <row r="35" spans="1:11" ht="17.25" customHeight="1" x14ac:dyDescent="0.2">
      <c r="A35" s="159" t="s">
        <v>378</v>
      </c>
      <c r="B35" s="205">
        <f>SUM(B30:B34)</f>
        <v>603</v>
      </c>
      <c r="C35" s="205">
        <f>SUM(C30:C34)</f>
        <v>592</v>
      </c>
      <c r="D35" s="161">
        <f>SUM(D30:D34)</f>
        <v>543</v>
      </c>
      <c r="E35" s="205">
        <f t="shared" si="8"/>
        <v>1738</v>
      </c>
      <c r="F35" s="162"/>
      <c r="G35" s="159" t="s">
        <v>379</v>
      </c>
      <c r="H35" s="161">
        <f>SUM(H30:H34)</f>
        <v>586</v>
      </c>
      <c r="I35" s="161">
        <f>SUM(I30:I34)</f>
        <v>564</v>
      </c>
      <c r="J35" s="205">
        <f>SUM(J30:J34)</f>
        <v>568</v>
      </c>
      <c r="K35" s="161">
        <f t="shared" si="9"/>
        <v>1718</v>
      </c>
    </row>
    <row r="36" spans="1:11" s="298" customFormat="1" ht="17.25" customHeight="1" x14ac:dyDescent="0.4">
      <c r="A36" s="204" t="s">
        <v>207</v>
      </c>
      <c r="B36" s="202"/>
      <c r="C36" s="202"/>
      <c r="D36" s="202"/>
      <c r="E36" s="200"/>
      <c r="F36" s="201"/>
      <c r="G36" s="204" t="s">
        <v>202</v>
      </c>
      <c r="H36" s="202"/>
      <c r="I36" s="202"/>
      <c r="J36" s="202"/>
      <c r="K36" s="200"/>
    </row>
    <row r="37" spans="1:11" ht="17.25" customHeight="1" x14ac:dyDescent="0.2">
      <c r="A37" s="155" t="s">
        <v>414</v>
      </c>
      <c r="B37" s="156">
        <v>92</v>
      </c>
      <c r="C37" s="156">
        <v>108</v>
      </c>
      <c r="D37" s="156">
        <v>81</v>
      </c>
      <c r="E37" s="161">
        <f t="shared" ref="E37:E42" si="10">SUM(B37:D37)</f>
        <v>281</v>
      </c>
      <c r="F37" s="157"/>
      <c r="G37" s="155" t="s">
        <v>488</v>
      </c>
      <c r="H37" s="156">
        <v>142</v>
      </c>
      <c r="I37" s="156">
        <v>122</v>
      </c>
      <c r="J37" s="156">
        <v>132</v>
      </c>
      <c r="K37" s="161">
        <f t="shared" ref="K37:K42" si="11">SUM(H37:J37)</f>
        <v>396</v>
      </c>
    </row>
    <row r="38" spans="1:11" ht="17.25" customHeight="1" x14ac:dyDescent="0.2">
      <c r="A38" s="155" t="s">
        <v>498</v>
      </c>
      <c r="B38" s="156">
        <v>103</v>
      </c>
      <c r="C38" s="156">
        <v>129</v>
      </c>
      <c r="D38" s="156">
        <v>133</v>
      </c>
      <c r="E38" s="161">
        <f t="shared" si="10"/>
        <v>365</v>
      </c>
      <c r="F38" s="157"/>
      <c r="G38" s="155" t="s">
        <v>374</v>
      </c>
      <c r="H38" s="156">
        <v>114</v>
      </c>
      <c r="I38" s="156">
        <v>132</v>
      </c>
      <c r="J38" s="156">
        <v>114</v>
      </c>
      <c r="K38" s="161">
        <f t="shared" si="11"/>
        <v>360</v>
      </c>
    </row>
    <row r="39" spans="1:11" ht="17.25" customHeight="1" x14ac:dyDescent="0.2">
      <c r="A39" s="155" t="s">
        <v>415</v>
      </c>
      <c r="B39" s="156">
        <v>144</v>
      </c>
      <c r="C39" s="156">
        <v>103</v>
      </c>
      <c r="D39" s="156">
        <v>113</v>
      </c>
      <c r="E39" s="161">
        <f t="shared" si="10"/>
        <v>360</v>
      </c>
      <c r="F39" s="157"/>
      <c r="G39" s="155" t="s">
        <v>705</v>
      </c>
      <c r="H39" s="156">
        <v>114</v>
      </c>
      <c r="I39" s="156">
        <v>146</v>
      </c>
      <c r="J39" s="156">
        <v>105</v>
      </c>
      <c r="K39" s="161">
        <f t="shared" si="11"/>
        <v>365</v>
      </c>
    </row>
    <row r="40" spans="1:11" ht="17.25" customHeight="1" x14ac:dyDescent="0.2">
      <c r="A40" s="155" t="s">
        <v>413</v>
      </c>
      <c r="B40" s="156">
        <v>126</v>
      </c>
      <c r="C40" s="156">
        <v>114</v>
      </c>
      <c r="D40" s="156">
        <v>118</v>
      </c>
      <c r="E40" s="161">
        <f t="shared" si="10"/>
        <v>358</v>
      </c>
      <c r="F40" s="157"/>
      <c r="G40" s="155" t="s">
        <v>376</v>
      </c>
      <c r="H40" s="156">
        <v>119</v>
      </c>
      <c r="I40" s="156">
        <v>138</v>
      </c>
      <c r="J40" s="156">
        <v>166</v>
      </c>
      <c r="K40" s="161">
        <f t="shared" si="11"/>
        <v>423</v>
      </c>
    </row>
    <row r="41" spans="1:11" ht="17.25" customHeight="1" x14ac:dyDescent="0.2">
      <c r="A41" s="155" t="s">
        <v>450</v>
      </c>
      <c r="B41" s="156">
        <v>121</v>
      </c>
      <c r="C41" s="156">
        <v>154</v>
      </c>
      <c r="D41" s="156">
        <v>122</v>
      </c>
      <c r="E41" s="161">
        <f t="shared" si="10"/>
        <v>397</v>
      </c>
      <c r="F41" s="157"/>
      <c r="G41" s="155" t="s">
        <v>377</v>
      </c>
      <c r="H41" s="156">
        <v>128</v>
      </c>
      <c r="I41" s="156">
        <v>140</v>
      </c>
      <c r="J41" s="156">
        <v>113</v>
      </c>
      <c r="K41" s="161">
        <f t="shared" si="11"/>
        <v>381</v>
      </c>
    </row>
    <row r="42" spans="1:11" ht="17.25" customHeight="1" x14ac:dyDescent="0.2">
      <c r="A42" s="159" t="s">
        <v>401</v>
      </c>
      <c r="B42" s="161">
        <f>SUM(B37:B41)</f>
        <v>586</v>
      </c>
      <c r="C42" s="161">
        <f>SUM(C37:C41)</f>
        <v>608</v>
      </c>
      <c r="D42" s="161">
        <f>SUM(D37:D41)</f>
        <v>567</v>
      </c>
      <c r="E42" s="161">
        <f t="shared" si="10"/>
        <v>1761</v>
      </c>
      <c r="F42" s="162"/>
      <c r="G42" s="159" t="s">
        <v>400</v>
      </c>
      <c r="H42" s="205">
        <f>SUM(H37:H41)</f>
        <v>617</v>
      </c>
      <c r="I42" s="205">
        <f>SUM(I37:I41)</f>
        <v>678</v>
      </c>
      <c r="J42" s="205">
        <f>SUM(J37:J41)</f>
        <v>630</v>
      </c>
      <c r="K42" s="205">
        <f t="shared" si="11"/>
        <v>1925</v>
      </c>
    </row>
    <row r="43" spans="1:11" s="298" customFormat="1" ht="17.25" customHeight="1" x14ac:dyDescent="0.4">
      <c r="A43" s="204" t="s">
        <v>206</v>
      </c>
      <c r="B43" s="202"/>
      <c r="C43" s="202"/>
      <c r="D43" s="202"/>
      <c r="E43" s="200"/>
      <c r="F43" s="201"/>
      <c r="G43" s="204" t="s">
        <v>199</v>
      </c>
      <c r="H43" s="202"/>
      <c r="I43" s="202"/>
      <c r="J43" s="202"/>
      <c r="K43" s="200"/>
    </row>
    <row r="44" spans="1:11" ht="17.25" customHeight="1" x14ac:dyDescent="0.2">
      <c r="A44" s="155" t="s">
        <v>430</v>
      </c>
      <c r="B44" s="156">
        <v>121</v>
      </c>
      <c r="C44" s="156">
        <v>153</v>
      </c>
      <c r="D44" s="156">
        <v>122</v>
      </c>
      <c r="E44" s="161">
        <f t="shared" ref="E44:E49" si="12">SUM(B44:D44)</f>
        <v>396</v>
      </c>
      <c r="F44" s="157"/>
      <c r="G44" s="155" t="s">
        <v>440</v>
      </c>
      <c r="H44" s="156">
        <v>130</v>
      </c>
      <c r="I44" s="156">
        <v>124</v>
      </c>
      <c r="J44" s="156">
        <v>141</v>
      </c>
      <c r="K44" s="161">
        <f>SUM(H44:J44)</f>
        <v>395</v>
      </c>
    </row>
    <row r="45" spans="1:11" ht="17.25" customHeight="1" x14ac:dyDescent="0.2">
      <c r="A45" s="155" t="s">
        <v>431</v>
      </c>
      <c r="B45" s="156">
        <v>122</v>
      </c>
      <c r="C45" s="156">
        <v>128</v>
      </c>
      <c r="D45" s="156">
        <v>128</v>
      </c>
      <c r="E45" s="161">
        <f t="shared" si="12"/>
        <v>378</v>
      </c>
      <c r="F45" s="157"/>
      <c r="G45" s="155" t="s">
        <v>438</v>
      </c>
      <c r="H45" s="156">
        <v>122</v>
      </c>
      <c r="I45" s="156">
        <v>148</v>
      </c>
      <c r="J45" s="156">
        <v>130</v>
      </c>
      <c r="K45" s="161">
        <f>SUM(H45:J45)</f>
        <v>400</v>
      </c>
    </row>
    <row r="46" spans="1:11" ht="17.25" customHeight="1" x14ac:dyDescent="0.2">
      <c r="A46" s="155" t="s">
        <v>523</v>
      </c>
      <c r="B46" s="156">
        <v>115</v>
      </c>
      <c r="C46" s="156">
        <v>126</v>
      </c>
      <c r="D46" s="156">
        <v>115</v>
      </c>
      <c r="E46" s="161">
        <f t="shared" si="12"/>
        <v>356</v>
      </c>
      <c r="F46" s="157"/>
      <c r="G46" s="155" t="s">
        <v>439</v>
      </c>
      <c r="H46" s="156">
        <v>134</v>
      </c>
      <c r="I46" s="156">
        <v>117</v>
      </c>
      <c r="J46" s="156">
        <v>121</v>
      </c>
      <c r="K46" s="161">
        <f>SUM(H46:J46)</f>
        <v>372</v>
      </c>
    </row>
    <row r="47" spans="1:11" ht="17.25" customHeight="1" x14ac:dyDescent="0.2">
      <c r="A47" s="155" t="s">
        <v>453</v>
      </c>
      <c r="B47" s="156">
        <v>119</v>
      </c>
      <c r="C47" s="156">
        <v>123</v>
      </c>
      <c r="D47" s="156">
        <v>124</v>
      </c>
      <c r="E47" s="161">
        <f t="shared" si="12"/>
        <v>366</v>
      </c>
      <c r="F47" s="157"/>
      <c r="G47" s="155" t="s">
        <v>442</v>
      </c>
      <c r="H47" s="156">
        <v>131</v>
      </c>
      <c r="I47" s="156">
        <v>100</v>
      </c>
      <c r="J47" s="156">
        <v>141</v>
      </c>
      <c r="K47" s="161">
        <f>SUM(H47:J47)</f>
        <v>372</v>
      </c>
    </row>
    <row r="48" spans="1:11" ht="17.25" customHeight="1" x14ac:dyDescent="0.2">
      <c r="A48" s="155" t="s">
        <v>432</v>
      </c>
      <c r="B48" s="156">
        <v>124</v>
      </c>
      <c r="C48" s="156">
        <v>115</v>
      </c>
      <c r="D48" s="156">
        <v>109</v>
      </c>
      <c r="E48" s="161">
        <f t="shared" si="12"/>
        <v>348</v>
      </c>
      <c r="F48" s="157"/>
      <c r="G48" s="155" t="s">
        <v>441</v>
      </c>
      <c r="H48" s="156">
        <v>155</v>
      </c>
      <c r="I48" s="156">
        <v>122</v>
      </c>
      <c r="J48" s="156">
        <v>137</v>
      </c>
      <c r="K48" s="161">
        <f>SUM(H48:J48)</f>
        <v>414</v>
      </c>
    </row>
    <row r="49" spans="1:11" ht="17.25" customHeight="1" x14ac:dyDescent="0.2">
      <c r="A49" s="159" t="s">
        <v>379</v>
      </c>
      <c r="B49" s="161">
        <f>SUM(B44:B48)</f>
        <v>601</v>
      </c>
      <c r="C49" s="205">
        <f>SUM(C44:C48)</f>
        <v>645</v>
      </c>
      <c r="D49" s="161">
        <f>SUM(D44:D48)</f>
        <v>598</v>
      </c>
      <c r="E49" s="161">
        <f t="shared" si="12"/>
        <v>1844</v>
      </c>
      <c r="F49" s="162"/>
      <c r="G49" s="159" t="s">
        <v>378</v>
      </c>
      <c r="H49" s="205">
        <f>SUM(H44:H48)</f>
        <v>672</v>
      </c>
      <c r="I49" s="161">
        <f>SUM(I44:I48)</f>
        <v>611</v>
      </c>
      <c r="J49" s="205">
        <f>SUM(J44:J48)</f>
        <v>670</v>
      </c>
      <c r="K49" s="205">
        <f>SUM(K44:K48)</f>
        <v>1953</v>
      </c>
    </row>
    <row r="50" spans="1:11" ht="19.5" x14ac:dyDescent="0.35">
      <c r="A50" s="446" t="s">
        <v>32</v>
      </c>
      <c r="B50" s="447"/>
      <c r="C50" s="447"/>
      <c r="D50" s="447"/>
      <c r="E50" s="448"/>
      <c r="F50" s="154"/>
      <c r="G50" s="452" t="s">
        <v>33</v>
      </c>
      <c r="H50" s="453"/>
      <c r="I50" s="453"/>
      <c r="J50" s="453"/>
      <c r="K50" s="454"/>
    </row>
    <row r="51" spans="1:11" ht="19.5" x14ac:dyDescent="0.35">
      <c r="A51" s="449">
        <v>41334</v>
      </c>
      <c r="B51" s="450"/>
      <c r="C51" s="450"/>
      <c r="D51" s="450"/>
      <c r="E51" s="451"/>
      <c r="F51" s="154"/>
      <c r="G51" s="449">
        <f>A51+7</f>
        <v>41341</v>
      </c>
      <c r="H51" s="450"/>
      <c r="I51" s="450"/>
      <c r="J51" s="450"/>
      <c r="K51" s="451"/>
    </row>
    <row r="52" spans="1:11" ht="19.5" x14ac:dyDescent="0.3">
      <c r="A52" s="443" t="s">
        <v>707</v>
      </c>
      <c r="B52" s="444"/>
      <c r="C52" s="444"/>
      <c r="D52" s="444"/>
      <c r="E52" s="445"/>
      <c r="G52" s="443" t="s">
        <v>714</v>
      </c>
      <c r="H52" s="444"/>
      <c r="I52" s="444"/>
      <c r="J52" s="444"/>
      <c r="K52" s="445"/>
    </row>
    <row r="53" spans="1:11" ht="19.5" x14ac:dyDescent="0.3">
      <c r="A53" s="443" t="s">
        <v>708</v>
      </c>
      <c r="B53" s="444"/>
      <c r="C53" s="444"/>
      <c r="D53" s="444"/>
      <c r="E53" s="445"/>
      <c r="G53" s="443" t="s">
        <v>263</v>
      </c>
      <c r="H53" s="444"/>
      <c r="I53" s="444"/>
      <c r="J53" s="444"/>
      <c r="K53" s="445"/>
    </row>
    <row r="54" spans="1:11" ht="19.5" x14ac:dyDescent="0.3">
      <c r="A54" s="443" t="s">
        <v>709</v>
      </c>
      <c r="B54" s="444"/>
      <c r="C54" s="444"/>
      <c r="D54" s="444"/>
      <c r="E54" s="445"/>
      <c r="G54" s="443" t="s">
        <v>715</v>
      </c>
      <c r="H54" s="444"/>
      <c r="I54" s="444"/>
      <c r="J54" s="444"/>
      <c r="K54" s="445"/>
    </row>
    <row r="55" spans="1:11" ht="19.5" x14ac:dyDescent="0.3">
      <c r="A55" s="443" t="s">
        <v>710</v>
      </c>
      <c r="B55" s="444"/>
      <c r="C55" s="444"/>
      <c r="D55" s="444"/>
      <c r="E55" s="445"/>
      <c r="G55" s="443" t="s">
        <v>716</v>
      </c>
      <c r="H55" s="444"/>
      <c r="I55" s="444"/>
      <c r="J55" s="444"/>
      <c r="K55" s="445"/>
    </row>
    <row r="56" spans="1:11" ht="19.5" x14ac:dyDescent="0.3">
      <c r="A56" s="443" t="s">
        <v>711</v>
      </c>
      <c r="B56" s="444"/>
      <c r="C56" s="444"/>
      <c r="D56" s="444"/>
      <c r="E56" s="445"/>
      <c r="G56" s="443" t="s">
        <v>266</v>
      </c>
      <c r="H56" s="444"/>
      <c r="I56" s="444"/>
      <c r="J56" s="444"/>
      <c r="K56" s="445"/>
    </row>
    <row r="57" spans="1:11" ht="19.5" x14ac:dyDescent="0.3">
      <c r="A57" s="443" t="s">
        <v>712</v>
      </c>
      <c r="B57" s="444"/>
      <c r="C57" s="444"/>
      <c r="D57" s="444"/>
      <c r="E57" s="445"/>
      <c r="G57" s="443" t="s">
        <v>717</v>
      </c>
      <c r="H57" s="444"/>
      <c r="I57" s="444"/>
      <c r="J57" s="444"/>
      <c r="K57" s="445"/>
    </row>
    <row r="58" spans="1:11" ht="19.5" x14ac:dyDescent="0.3">
      <c r="A58" s="440" t="s">
        <v>713</v>
      </c>
      <c r="B58" s="441"/>
      <c r="C58" s="441"/>
      <c r="D58" s="441"/>
      <c r="E58" s="442"/>
      <c r="G58" s="440" t="s">
        <v>268</v>
      </c>
      <c r="H58" s="441"/>
      <c r="I58" s="441"/>
      <c r="J58" s="441"/>
      <c r="K58" s="442"/>
    </row>
    <row r="59" spans="1:11" ht="7.5" customHeight="1" x14ac:dyDescent="0.3"/>
    <row r="60" spans="1:11" ht="19.5" x14ac:dyDescent="0.3">
      <c r="A60" s="401" t="s">
        <v>706</v>
      </c>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&amp;"Calibri,Regular"&amp;12February 22,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59"/>
  <sheetViews>
    <sheetView showGridLines="0" workbookViewId="0">
      <pane ySplit="1" topLeftCell="A2" activePane="bottomLeft" state="frozen"/>
      <selection pane="bottomLeft" activeCell="E150" sqref="E150"/>
    </sheetView>
  </sheetViews>
  <sheetFormatPr defaultRowHeight="15" customHeight="1" x14ac:dyDescent="0.2"/>
  <cols>
    <col min="1" max="1" width="19.7109375" style="36" customWidth="1"/>
    <col min="2" max="2" width="4.28515625" style="38" customWidth="1"/>
    <col min="3" max="15" width="4" style="38" customWidth="1"/>
    <col min="16" max="16" width="1.5703125" style="40" customWidth="1"/>
    <col min="17" max="25" width="4" style="38" customWidth="1"/>
    <col min="26" max="29" width="3.7109375" style="38" customWidth="1"/>
    <col min="30" max="30" width="3.7109375" style="40" customWidth="1"/>
    <col min="31" max="37" width="3.7109375" style="38" customWidth="1"/>
    <col min="38" max="43" width="3.7109375" style="38" hidden="1" customWidth="1"/>
    <col min="44" max="44" width="4" style="38" customWidth="1"/>
    <col min="45" max="45" width="5.42578125" style="38" customWidth="1"/>
    <col min="46" max="46" width="3.5703125" style="38" bestFit="1" customWidth="1"/>
    <col min="47" max="47" width="5" style="38" bestFit="1" customWidth="1"/>
    <col min="48" max="48" width="4.85546875" style="38" bestFit="1" customWidth="1"/>
    <col min="49" max="49" width="2.28515625" style="38" bestFit="1" customWidth="1"/>
    <col min="50" max="50" width="3.5703125" style="38" bestFit="1" customWidth="1"/>
    <col min="51" max="51" width="7.140625" style="39" bestFit="1" customWidth="1"/>
    <col min="52" max="52" width="5.28515625" style="177" bestFit="1" customWidth="1"/>
    <col min="53" max="16384" width="9.140625" style="37"/>
  </cols>
  <sheetData>
    <row r="1" spans="1:52" s="36" customFormat="1" ht="15" customHeight="1" x14ac:dyDescent="0.2">
      <c r="A1" s="69" t="s">
        <v>45</v>
      </c>
      <c r="B1" s="70" t="s">
        <v>210</v>
      </c>
      <c r="C1" s="70">
        <v>1</v>
      </c>
      <c r="D1" s="70">
        <v>2</v>
      </c>
      <c r="E1" s="70">
        <v>3</v>
      </c>
      <c r="F1" s="70">
        <v>4</v>
      </c>
      <c r="G1" s="70">
        <v>5</v>
      </c>
      <c r="H1" s="70">
        <v>6</v>
      </c>
      <c r="I1" s="70">
        <v>7</v>
      </c>
      <c r="J1" s="70">
        <v>8</v>
      </c>
      <c r="K1" s="70">
        <v>9</v>
      </c>
      <c r="L1" s="70">
        <v>10</v>
      </c>
      <c r="M1" s="70">
        <v>11</v>
      </c>
      <c r="N1" s="304">
        <v>12</v>
      </c>
      <c r="O1" s="167">
        <v>13</v>
      </c>
      <c r="P1" s="348"/>
      <c r="Q1" s="167">
        <v>14</v>
      </c>
      <c r="R1" s="325">
        <v>15</v>
      </c>
      <c r="S1" s="70">
        <v>16</v>
      </c>
      <c r="T1" s="70">
        <v>17</v>
      </c>
      <c r="U1" s="70">
        <v>18</v>
      </c>
      <c r="V1" s="70">
        <v>19</v>
      </c>
      <c r="W1" s="70">
        <v>20</v>
      </c>
      <c r="X1" s="70">
        <v>21</v>
      </c>
      <c r="Y1" s="70">
        <v>22</v>
      </c>
      <c r="Z1" s="70">
        <v>23</v>
      </c>
      <c r="AA1" s="70">
        <v>24</v>
      </c>
      <c r="AB1" s="304">
        <v>25</v>
      </c>
      <c r="AC1" s="167">
        <v>26</v>
      </c>
      <c r="AD1" s="348"/>
      <c r="AE1" s="325">
        <v>27</v>
      </c>
      <c r="AF1" s="70">
        <v>28</v>
      </c>
      <c r="AG1" s="70">
        <v>29</v>
      </c>
      <c r="AH1" s="70">
        <v>30</v>
      </c>
      <c r="AI1" s="70">
        <v>31</v>
      </c>
      <c r="AJ1" s="70">
        <v>32</v>
      </c>
      <c r="AK1" s="70">
        <v>33</v>
      </c>
      <c r="AL1" s="70">
        <v>34</v>
      </c>
      <c r="AM1" s="70">
        <v>35</v>
      </c>
      <c r="AN1" s="70">
        <v>36</v>
      </c>
      <c r="AO1" s="70">
        <v>37</v>
      </c>
      <c r="AP1" s="70">
        <v>38</v>
      </c>
      <c r="AQ1" s="70">
        <v>39</v>
      </c>
      <c r="AR1" s="70"/>
      <c r="AS1" s="70" t="s">
        <v>211</v>
      </c>
      <c r="AT1" s="70"/>
      <c r="AU1" s="70"/>
      <c r="AV1" s="70"/>
      <c r="AW1" s="70"/>
      <c r="AX1" s="70"/>
      <c r="AY1" s="71" t="s">
        <v>52</v>
      </c>
      <c r="AZ1" s="71" t="s">
        <v>219</v>
      </c>
    </row>
    <row r="2" spans="1:52" ht="15" customHeight="1" x14ac:dyDescent="0.2">
      <c r="A2" s="165" t="s">
        <v>202</v>
      </c>
      <c r="B2" s="40"/>
      <c r="C2" s="40"/>
      <c r="D2" s="40"/>
      <c r="E2" s="40"/>
      <c r="F2" s="40"/>
      <c r="G2" s="40"/>
      <c r="H2" s="40"/>
      <c r="I2" s="40"/>
      <c r="J2" s="40"/>
      <c r="K2" s="40"/>
      <c r="L2" s="40"/>
      <c r="M2" s="40"/>
      <c r="N2" s="40"/>
      <c r="O2" s="40"/>
      <c r="Q2" s="40"/>
      <c r="R2" s="40"/>
      <c r="S2" s="40"/>
      <c r="T2" s="40"/>
      <c r="U2" s="40"/>
      <c r="V2" s="40"/>
      <c r="W2" s="40"/>
      <c r="X2" s="40"/>
      <c r="Y2" s="40"/>
      <c r="Z2" s="40"/>
      <c r="AA2" s="40"/>
      <c r="AB2" s="40"/>
      <c r="AC2" s="40"/>
      <c r="AE2" s="40"/>
      <c r="AF2" s="40"/>
      <c r="AG2" s="40"/>
      <c r="AH2" s="40"/>
      <c r="AI2" s="40"/>
      <c r="AJ2" s="40"/>
      <c r="AK2" s="40"/>
      <c r="AL2" s="40"/>
      <c r="AM2" s="40"/>
      <c r="AN2" s="40"/>
      <c r="AO2" s="40"/>
      <c r="AP2" s="40"/>
      <c r="AQ2" s="40"/>
      <c r="AR2" s="40"/>
      <c r="AS2" s="40"/>
      <c r="AT2" s="40"/>
      <c r="AU2" s="40"/>
      <c r="AV2" s="40"/>
      <c r="AW2" s="40"/>
      <c r="AX2" s="40"/>
      <c r="AY2" s="41"/>
    </row>
    <row r="3" spans="1:52" ht="15" customHeight="1" x14ac:dyDescent="0.2">
      <c r="A3" s="207" t="s">
        <v>376</v>
      </c>
      <c r="B3" s="208">
        <v>32</v>
      </c>
      <c r="C3" s="208">
        <v>350</v>
      </c>
      <c r="D3" s="208">
        <v>445</v>
      </c>
      <c r="E3" s="208">
        <v>404</v>
      </c>
      <c r="F3" s="208">
        <v>381</v>
      </c>
      <c r="G3" s="208">
        <v>352</v>
      </c>
      <c r="H3" s="208">
        <v>404</v>
      </c>
      <c r="I3" s="208">
        <v>372</v>
      </c>
      <c r="J3" s="208">
        <v>436</v>
      </c>
      <c r="K3" s="208">
        <v>417</v>
      </c>
      <c r="L3" s="208">
        <v>367</v>
      </c>
      <c r="M3" s="208">
        <v>365</v>
      </c>
      <c r="N3" s="305">
        <v>389</v>
      </c>
      <c r="O3" s="208">
        <v>422</v>
      </c>
      <c r="P3" s="358"/>
      <c r="Q3" s="208">
        <v>393</v>
      </c>
      <c r="R3" s="326">
        <v>418</v>
      </c>
      <c r="S3" s="208">
        <v>424</v>
      </c>
      <c r="T3" s="208">
        <v>366</v>
      </c>
      <c r="U3" s="208" t="s">
        <v>452</v>
      </c>
      <c r="V3" s="208">
        <v>378</v>
      </c>
      <c r="W3" s="208">
        <v>397</v>
      </c>
      <c r="X3" s="208">
        <v>427</v>
      </c>
      <c r="Y3" s="208">
        <v>352</v>
      </c>
      <c r="Z3" s="208">
        <v>407</v>
      </c>
      <c r="AA3" s="208">
        <v>322</v>
      </c>
      <c r="AB3" s="305">
        <v>392</v>
      </c>
      <c r="AC3" s="208">
        <v>423</v>
      </c>
      <c r="AD3" s="358"/>
      <c r="AE3" s="208">
        <v>389</v>
      </c>
      <c r="AF3" s="208">
        <v>386</v>
      </c>
      <c r="AG3" s="208">
        <v>359</v>
      </c>
      <c r="AH3" s="208">
        <v>336</v>
      </c>
      <c r="AI3" s="208">
        <v>319</v>
      </c>
      <c r="AJ3" s="208">
        <v>346</v>
      </c>
      <c r="AK3" s="208">
        <v>478</v>
      </c>
      <c r="AL3" s="208"/>
      <c r="AM3" s="208"/>
      <c r="AN3" s="208"/>
      <c r="AO3" s="208"/>
      <c r="AP3" s="208"/>
      <c r="AQ3" s="208"/>
      <c r="AR3" s="208"/>
      <c r="AS3" s="208">
        <f t="shared" ref="AS3:AS10" si="0">SUM(C3:AR3)</f>
        <v>12416</v>
      </c>
      <c r="AT3" s="208">
        <f t="shared" ref="AT3:AT10" si="1">B3*3</f>
        <v>96</v>
      </c>
      <c r="AU3" s="208">
        <v>129</v>
      </c>
      <c r="AV3" s="208">
        <f t="shared" ref="AV3:AV10" si="2">AS3-(AU3*AT3)</f>
        <v>32</v>
      </c>
      <c r="AW3" s="208" t="s">
        <v>43</v>
      </c>
      <c r="AX3" s="208">
        <f t="shared" ref="AX3:AX10" si="3">AT3</f>
        <v>96</v>
      </c>
      <c r="AY3" s="209">
        <f t="shared" ref="AY3:AY10" si="4">AS3/AT3</f>
        <v>129.33333333333334</v>
      </c>
      <c r="AZ3" s="177">
        <f>COUNTIF(B3:AQ3,"&gt;399")</f>
        <v>12</v>
      </c>
    </row>
    <row r="4" spans="1:52" ht="15" customHeight="1" x14ac:dyDescent="0.2">
      <c r="A4" s="207" t="s">
        <v>377</v>
      </c>
      <c r="B4" s="208">
        <v>33</v>
      </c>
      <c r="C4" s="208">
        <v>391</v>
      </c>
      <c r="D4" s="208">
        <v>361</v>
      </c>
      <c r="E4" s="208">
        <v>400</v>
      </c>
      <c r="F4" s="208">
        <v>426</v>
      </c>
      <c r="G4" s="208">
        <v>386</v>
      </c>
      <c r="H4" s="208">
        <v>340</v>
      </c>
      <c r="I4" s="208">
        <v>340</v>
      </c>
      <c r="J4" s="208">
        <v>366</v>
      </c>
      <c r="K4" s="208">
        <v>370</v>
      </c>
      <c r="L4" s="208">
        <v>329</v>
      </c>
      <c r="M4" s="208">
        <v>407</v>
      </c>
      <c r="N4" s="305">
        <v>377</v>
      </c>
      <c r="O4" s="208">
        <v>366</v>
      </c>
      <c r="P4" s="358"/>
      <c r="Q4" s="208">
        <v>384</v>
      </c>
      <c r="R4" s="326">
        <v>339</v>
      </c>
      <c r="S4" s="208">
        <v>420</v>
      </c>
      <c r="T4" s="208">
        <v>382</v>
      </c>
      <c r="U4" s="208">
        <v>449</v>
      </c>
      <c r="V4" s="208">
        <v>430</v>
      </c>
      <c r="W4" s="208">
        <v>327</v>
      </c>
      <c r="X4" s="208">
        <v>384</v>
      </c>
      <c r="Y4" s="208">
        <v>358</v>
      </c>
      <c r="Z4" s="208">
        <v>418</v>
      </c>
      <c r="AA4" s="208">
        <v>411</v>
      </c>
      <c r="AB4" s="305">
        <v>386</v>
      </c>
      <c r="AC4" s="208">
        <v>381</v>
      </c>
      <c r="AD4" s="358"/>
      <c r="AE4" s="208">
        <v>335</v>
      </c>
      <c r="AF4" s="208">
        <v>390</v>
      </c>
      <c r="AG4" s="208">
        <v>398</v>
      </c>
      <c r="AH4" s="208">
        <v>369</v>
      </c>
      <c r="AI4" s="208">
        <v>390</v>
      </c>
      <c r="AJ4" s="208">
        <v>450</v>
      </c>
      <c r="AK4" s="208">
        <v>398</v>
      </c>
      <c r="AL4" s="208"/>
      <c r="AM4" s="208"/>
      <c r="AN4" s="208"/>
      <c r="AO4" s="208"/>
      <c r="AP4" s="208"/>
      <c r="AQ4" s="208"/>
      <c r="AR4" s="208"/>
      <c r="AS4" s="208">
        <f t="shared" si="0"/>
        <v>12658</v>
      </c>
      <c r="AT4" s="208">
        <f t="shared" si="1"/>
        <v>99</v>
      </c>
      <c r="AU4" s="208">
        <v>127</v>
      </c>
      <c r="AV4" s="208">
        <f t="shared" si="2"/>
        <v>85</v>
      </c>
      <c r="AW4" s="208" t="s">
        <v>43</v>
      </c>
      <c r="AX4" s="208">
        <f t="shared" si="3"/>
        <v>99</v>
      </c>
      <c r="AY4" s="209">
        <f t="shared" si="4"/>
        <v>127.85858585858585</v>
      </c>
      <c r="AZ4" s="177">
        <f t="shared" ref="AZ4:AZ10" si="5">COUNTIF(B4:AQ4,"&gt;399")</f>
        <v>9</v>
      </c>
    </row>
    <row r="5" spans="1:52" ht="15" customHeight="1" x14ac:dyDescent="0.2">
      <c r="A5" s="207" t="s">
        <v>374</v>
      </c>
      <c r="B5" s="208">
        <v>31</v>
      </c>
      <c r="C5" s="208">
        <v>379</v>
      </c>
      <c r="D5" s="208">
        <v>417</v>
      </c>
      <c r="E5" s="208">
        <v>409</v>
      </c>
      <c r="F5" s="208">
        <v>351</v>
      </c>
      <c r="G5" s="208">
        <v>358</v>
      </c>
      <c r="H5" s="208">
        <v>430</v>
      </c>
      <c r="I5" s="208">
        <v>346</v>
      </c>
      <c r="J5" s="208">
        <v>377</v>
      </c>
      <c r="K5" s="208">
        <v>425</v>
      </c>
      <c r="L5" s="208">
        <v>325</v>
      </c>
      <c r="M5" s="208">
        <v>408</v>
      </c>
      <c r="N5" s="305">
        <v>368</v>
      </c>
      <c r="O5" s="208" t="s">
        <v>452</v>
      </c>
      <c r="P5" s="358"/>
      <c r="Q5" s="208">
        <v>372</v>
      </c>
      <c r="R5" s="326">
        <v>347</v>
      </c>
      <c r="S5" s="208">
        <v>337</v>
      </c>
      <c r="T5" s="208">
        <v>387</v>
      </c>
      <c r="U5" s="208">
        <v>352</v>
      </c>
      <c r="V5" s="208">
        <v>352</v>
      </c>
      <c r="W5" s="208">
        <v>381</v>
      </c>
      <c r="X5" s="208">
        <v>351</v>
      </c>
      <c r="Y5" s="208">
        <v>321</v>
      </c>
      <c r="Z5" s="208">
        <v>424</v>
      </c>
      <c r="AA5" s="208" t="s">
        <v>452</v>
      </c>
      <c r="AB5" s="305">
        <v>393</v>
      </c>
      <c r="AC5" s="208">
        <v>360</v>
      </c>
      <c r="AD5" s="358"/>
      <c r="AE5" s="208">
        <v>385</v>
      </c>
      <c r="AF5" s="208">
        <v>348</v>
      </c>
      <c r="AG5" s="208">
        <v>335</v>
      </c>
      <c r="AH5" s="208">
        <v>378</v>
      </c>
      <c r="AI5" s="208">
        <v>360</v>
      </c>
      <c r="AJ5" s="208">
        <v>392</v>
      </c>
      <c r="AK5" s="208">
        <v>416</v>
      </c>
      <c r="AL5" s="208"/>
      <c r="AM5" s="208"/>
      <c r="AN5" s="208"/>
      <c r="AO5" s="208"/>
      <c r="AP5" s="208"/>
      <c r="AQ5" s="208"/>
      <c r="AR5" s="208"/>
      <c r="AS5" s="208">
        <f t="shared" si="0"/>
        <v>11584</v>
      </c>
      <c r="AT5" s="208">
        <f t="shared" si="1"/>
        <v>93</v>
      </c>
      <c r="AU5" s="208">
        <v>124</v>
      </c>
      <c r="AV5" s="208">
        <f t="shared" si="2"/>
        <v>52</v>
      </c>
      <c r="AW5" s="208" t="s">
        <v>43</v>
      </c>
      <c r="AX5" s="208">
        <f t="shared" si="3"/>
        <v>93</v>
      </c>
      <c r="AY5" s="209">
        <f t="shared" si="4"/>
        <v>124.55913978494624</v>
      </c>
      <c r="AZ5" s="177">
        <f t="shared" si="5"/>
        <v>7</v>
      </c>
    </row>
    <row r="6" spans="1:52" ht="15" customHeight="1" x14ac:dyDescent="0.2">
      <c r="A6" s="207" t="s">
        <v>375</v>
      </c>
      <c r="B6" s="208">
        <v>30</v>
      </c>
      <c r="C6" s="208">
        <v>363</v>
      </c>
      <c r="D6" s="208">
        <v>426</v>
      </c>
      <c r="E6" s="208">
        <v>327</v>
      </c>
      <c r="F6" s="208" t="s">
        <v>452</v>
      </c>
      <c r="G6" s="208">
        <v>381</v>
      </c>
      <c r="H6" s="208">
        <v>388</v>
      </c>
      <c r="I6" s="208">
        <v>408</v>
      </c>
      <c r="J6" s="208">
        <v>392</v>
      </c>
      <c r="K6" s="208">
        <v>392</v>
      </c>
      <c r="L6" s="208">
        <v>358</v>
      </c>
      <c r="M6" s="208" t="s">
        <v>452</v>
      </c>
      <c r="N6" s="305">
        <v>383</v>
      </c>
      <c r="O6" s="208">
        <v>395</v>
      </c>
      <c r="P6" s="358"/>
      <c r="Q6" s="208">
        <v>332</v>
      </c>
      <c r="R6" s="326">
        <v>350</v>
      </c>
      <c r="S6" s="208">
        <v>374</v>
      </c>
      <c r="T6" s="208">
        <v>288</v>
      </c>
      <c r="U6" s="208">
        <v>376</v>
      </c>
      <c r="V6" s="208">
        <v>420</v>
      </c>
      <c r="W6" s="208">
        <v>405</v>
      </c>
      <c r="X6" s="208">
        <v>395</v>
      </c>
      <c r="Y6" s="208">
        <v>325</v>
      </c>
      <c r="Z6" s="208">
        <v>346</v>
      </c>
      <c r="AA6" s="208">
        <v>355</v>
      </c>
      <c r="AB6" s="305">
        <v>325</v>
      </c>
      <c r="AC6" s="208" t="s">
        <v>452</v>
      </c>
      <c r="AD6" s="358"/>
      <c r="AE6" s="208">
        <v>338</v>
      </c>
      <c r="AF6" s="208">
        <v>351</v>
      </c>
      <c r="AG6" s="208">
        <v>418</v>
      </c>
      <c r="AH6" s="208">
        <v>324</v>
      </c>
      <c r="AI6" s="208">
        <v>346</v>
      </c>
      <c r="AJ6" s="208">
        <v>346</v>
      </c>
      <c r="AK6" s="208">
        <v>373</v>
      </c>
      <c r="AL6" s="208"/>
      <c r="AM6" s="208"/>
      <c r="AN6" s="208"/>
      <c r="AO6" s="208"/>
      <c r="AP6" s="208"/>
      <c r="AQ6" s="208"/>
      <c r="AR6" s="208"/>
      <c r="AS6" s="208">
        <f t="shared" si="0"/>
        <v>11000</v>
      </c>
      <c r="AT6" s="208">
        <f t="shared" si="1"/>
        <v>90</v>
      </c>
      <c r="AU6" s="208">
        <v>122</v>
      </c>
      <c r="AV6" s="208">
        <f t="shared" si="2"/>
        <v>20</v>
      </c>
      <c r="AW6" s="208" t="s">
        <v>43</v>
      </c>
      <c r="AX6" s="208">
        <f t="shared" si="3"/>
        <v>90</v>
      </c>
      <c r="AY6" s="209">
        <f t="shared" si="4"/>
        <v>122.22222222222223</v>
      </c>
      <c r="AZ6" s="177">
        <f t="shared" si="5"/>
        <v>5</v>
      </c>
    </row>
    <row r="7" spans="1:52" ht="15" customHeight="1" x14ac:dyDescent="0.2">
      <c r="A7" s="207" t="s">
        <v>373</v>
      </c>
      <c r="B7" s="208">
        <v>27</v>
      </c>
      <c r="C7" s="208">
        <v>364</v>
      </c>
      <c r="D7" s="208">
        <v>372</v>
      </c>
      <c r="E7" s="208">
        <v>344</v>
      </c>
      <c r="F7" s="208" t="s">
        <v>452</v>
      </c>
      <c r="G7" s="208">
        <v>388</v>
      </c>
      <c r="H7" s="208">
        <v>324</v>
      </c>
      <c r="I7" s="208">
        <v>380</v>
      </c>
      <c r="J7" s="208">
        <v>361</v>
      </c>
      <c r="K7" s="208">
        <v>384</v>
      </c>
      <c r="L7" s="208" t="s">
        <v>452</v>
      </c>
      <c r="M7" s="208">
        <v>388</v>
      </c>
      <c r="N7" s="305">
        <v>392</v>
      </c>
      <c r="O7" s="208">
        <v>379</v>
      </c>
      <c r="P7" s="358"/>
      <c r="Q7" s="208">
        <v>366</v>
      </c>
      <c r="R7" s="326">
        <v>337</v>
      </c>
      <c r="S7" s="208">
        <v>397</v>
      </c>
      <c r="T7" s="208">
        <v>363</v>
      </c>
      <c r="U7" s="208" t="s">
        <v>452</v>
      </c>
      <c r="V7" s="208">
        <v>417</v>
      </c>
      <c r="W7" s="208">
        <v>361</v>
      </c>
      <c r="X7" s="208">
        <v>363</v>
      </c>
      <c r="Y7" s="208">
        <v>374</v>
      </c>
      <c r="Z7" s="208">
        <v>336</v>
      </c>
      <c r="AA7" s="208">
        <v>359</v>
      </c>
      <c r="AB7" s="305">
        <v>312</v>
      </c>
      <c r="AC7" s="208" t="s">
        <v>452</v>
      </c>
      <c r="AD7" s="358"/>
      <c r="AE7" s="208">
        <v>378</v>
      </c>
      <c r="AF7" s="208">
        <v>338</v>
      </c>
      <c r="AG7" s="208">
        <v>353</v>
      </c>
      <c r="AH7" s="208" t="s">
        <v>452</v>
      </c>
      <c r="AI7" s="208">
        <v>357</v>
      </c>
      <c r="AJ7" s="208" t="s">
        <v>452</v>
      </c>
      <c r="AK7" s="208">
        <v>370</v>
      </c>
      <c r="AL7" s="208"/>
      <c r="AM7" s="208"/>
      <c r="AN7" s="208"/>
      <c r="AO7" s="208"/>
      <c r="AP7" s="208"/>
      <c r="AQ7" s="208"/>
      <c r="AR7" s="208"/>
      <c r="AS7" s="208">
        <f t="shared" si="0"/>
        <v>9857</v>
      </c>
      <c r="AT7" s="208">
        <f t="shared" si="1"/>
        <v>81</v>
      </c>
      <c r="AU7" s="208">
        <v>121</v>
      </c>
      <c r="AV7" s="208">
        <f t="shared" si="2"/>
        <v>56</v>
      </c>
      <c r="AW7" s="208" t="s">
        <v>43</v>
      </c>
      <c r="AX7" s="208">
        <f t="shared" si="3"/>
        <v>81</v>
      </c>
      <c r="AY7" s="209">
        <f t="shared" si="4"/>
        <v>121.69135802469135</v>
      </c>
      <c r="AZ7" s="177">
        <f t="shared" si="5"/>
        <v>1</v>
      </c>
    </row>
    <row r="8" spans="1:52" ht="15" customHeight="1" x14ac:dyDescent="0.2">
      <c r="A8" s="275" t="s">
        <v>488</v>
      </c>
      <c r="B8" s="276">
        <v>8</v>
      </c>
      <c r="C8" s="276" t="s">
        <v>452</v>
      </c>
      <c r="D8" s="276" t="s">
        <v>452</v>
      </c>
      <c r="E8" s="276" t="s">
        <v>452</v>
      </c>
      <c r="F8" s="276">
        <v>385</v>
      </c>
      <c r="G8" s="276" t="s">
        <v>452</v>
      </c>
      <c r="H8" s="276" t="s">
        <v>452</v>
      </c>
      <c r="I8" s="276" t="s">
        <v>452</v>
      </c>
      <c r="J8" s="276" t="s">
        <v>452</v>
      </c>
      <c r="K8" s="276" t="s">
        <v>452</v>
      </c>
      <c r="L8" s="276">
        <v>355</v>
      </c>
      <c r="M8" s="276" t="s">
        <v>452</v>
      </c>
      <c r="N8" s="306" t="s">
        <v>452</v>
      </c>
      <c r="O8" s="276">
        <v>410</v>
      </c>
      <c r="P8" s="349"/>
      <c r="Q8" s="276" t="s">
        <v>452</v>
      </c>
      <c r="R8" s="327" t="s">
        <v>452</v>
      </c>
      <c r="S8" s="276" t="s">
        <v>452</v>
      </c>
      <c r="T8" s="276" t="s">
        <v>452</v>
      </c>
      <c r="U8" s="276">
        <v>396</v>
      </c>
      <c r="V8" s="276" t="s">
        <v>452</v>
      </c>
      <c r="W8" s="276" t="s">
        <v>452</v>
      </c>
      <c r="X8" s="276" t="s">
        <v>452</v>
      </c>
      <c r="Y8" s="276" t="s">
        <v>452</v>
      </c>
      <c r="Z8" s="276" t="s">
        <v>452</v>
      </c>
      <c r="AA8" s="276">
        <v>417</v>
      </c>
      <c r="AB8" s="306" t="s">
        <v>452</v>
      </c>
      <c r="AC8" s="276">
        <v>396</v>
      </c>
      <c r="AD8" s="349"/>
      <c r="AE8" s="276" t="s">
        <v>452</v>
      </c>
      <c r="AF8" s="276" t="s">
        <v>452</v>
      </c>
      <c r="AG8" s="276" t="s">
        <v>452</v>
      </c>
      <c r="AH8" s="276">
        <v>341</v>
      </c>
      <c r="AI8" s="276" t="s">
        <v>452</v>
      </c>
      <c r="AJ8" s="276">
        <v>416</v>
      </c>
      <c r="AK8" s="276" t="s">
        <v>452</v>
      </c>
      <c r="AL8" s="276"/>
      <c r="AM8" s="276"/>
      <c r="AN8" s="276"/>
      <c r="AO8" s="276"/>
      <c r="AP8" s="276"/>
      <c r="AQ8" s="276"/>
      <c r="AR8" s="276"/>
      <c r="AS8" s="276">
        <f t="shared" si="0"/>
        <v>3116</v>
      </c>
      <c r="AT8" s="276">
        <f t="shared" si="1"/>
        <v>24</v>
      </c>
      <c r="AU8" s="276">
        <v>129</v>
      </c>
      <c r="AV8" s="276">
        <f t="shared" si="2"/>
        <v>20</v>
      </c>
      <c r="AW8" s="276" t="s">
        <v>43</v>
      </c>
      <c r="AX8" s="276">
        <f t="shared" si="3"/>
        <v>24</v>
      </c>
      <c r="AY8" s="277">
        <f t="shared" si="4"/>
        <v>129.83333333333334</v>
      </c>
      <c r="AZ8" s="177">
        <f t="shared" si="5"/>
        <v>3</v>
      </c>
    </row>
    <row r="9" spans="1:52" ht="15" customHeight="1" x14ac:dyDescent="0.2">
      <c r="A9" s="275" t="s">
        <v>705</v>
      </c>
      <c r="B9" s="276">
        <v>1</v>
      </c>
      <c r="C9" s="276" t="s">
        <v>452</v>
      </c>
      <c r="D9" s="276" t="s">
        <v>452</v>
      </c>
      <c r="E9" s="276" t="s">
        <v>452</v>
      </c>
      <c r="F9" s="276" t="s">
        <v>452</v>
      </c>
      <c r="G9" s="276" t="s">
        <v>452</v>
      </c>
      <c r="H9" s="276" t="s">
        <v>452</v>
      </c>
      <c r="I9" s="276" t="s">
        <v>452</v>
      </c>
      <c r="J9" s="276" t="s">
        <v>452</v>
      </c>
      <c r="K9" s="276" t="s">
        <v>452</v>
      </c>
      <c r="L9" s="276" t="s">
        <v>452</v>
      </c>
      <c r="M9" s="276" t="s">
        <v>452</v>
      </c>
      <c r="N9" s="306" t="s">
        <v>452</v>
      </c>
      <c r="O9" s="276" t="s">
        <v>452</v>
      </c>
      <c r="P9" s="349"/>
      <c r="Q9" s="276" t="s">
        <v>452</v>
      </c>
      <c r="R9" s="327" t="s">
        <v>452</v>
      </c>
      <c r="S9" s="276" t="s">
        <v>452</v>
      </c>
      <c r="T9" s="276" t="s">
        <v>452</v>
      </c>
      <c r="U9" s="276" t="s">
        <v>452</v>
      </c>
      <c r="V9" s="276" t="s">
        <v>452</v>
      </c>
      <c r="W9" s="276" t="s">
        <v>452</v>
      </c>
      <c r="X9" s="276" t="s">
        <v>452</v>
      </c>
      <c r="Y9" s="276" t="s">
        <v>452</v>
      </c>
      <c r="Z9" s="276" t="s">
        <v>452</v>
      </c>
      <c r="AA9" s="276" t="s">
        <v>452</v>
      </c>
      <c r="AB9" s="306" t="s">
        <v>452</v>
      </c>
      <c r="AC9" s="276">
        <v>365</v>
      </c>
      <c r="AD9" s="349"/>
      <c r="AE9" s="276" t="s">
        <v>452</v>
      </c>
      <c r="AF9" s="276" t="s">
        <v>452</v>
      </c>
      <c r="AG9" s="276" t="s">
        <v>452</v>
      </c>
      <c r="AH9" s="276" t="s">
        <v>452</v>
      </c>
      <c r="AI9" s="276" t="s">
        <v>452</v>
      </c>
      <c r="AJ9" s="276" t="s">
        <v>452</v>
      </c>
      <c r="AK9" s="276" t="s">
        <v>452</v>
      </c>
      <c r="AL9" s="276"/>
      <c r="AM9" s="276"/>
      <c r="AN9" s="276"/>
      <c r="AO9" s="276"/>
      <c r="AP9" s="276"/>
      <c r="AQ9" s="276"/>
      <c r="AR9" s="276"/>
      <c r="AS9" s="276">
        <f>SUM(C9:AR9)</f>
        <v>365</v>
      </c>
      <c r="AT9" s="276">
        <f>B9*3</f>
        <v>3</v>
      </c>
      <c r="AU9" s="276">
        <v>121</v>
      </c>
      <c r="AV9" s="276">
        <f>AS9-(AU9*AT9)</f>
        <v>2</v>
      </c>
      <c r="AW9" s="276" t="s">
        <v>43</v>
      </c>
      <c r="AX9" s="276">
        <f>AT9</f>
        <v>3</v>
      </c>
      <c r="AY9" s="277">
        <f>AS9/AT9</f>
        <v>121.66666666666667</v>
      </c>
      <c r="AZ9" s="177">
        <f t="shared" si="5"/>
        <v>0</v>
      </c>
    </row>
    <row r="10" spans="1:52" ht="15" customHeight="1" x14ac:dyDescent="0.2">
      <c r="A10" s="275" t="s">
        <v>487</v>
      </c>
      <c r="B10" s="276">
        <v>3</v>
      </c>
      <c r="C10" s="276" t="s">
        <v>452</v>
      </c>
      <c r="D10" s="276" t="s">
        <v>452</v>
      </c>
      <c r="E10" s="276" t="s">
        <v>452</v>
      </c>
      <c r="F10" s="276">
        <v>369</v>
      </c>
      <c r="G10" s="276" t="s">
        <v>452</v>
      </c>
      <c r="H10" s="276" t="s">
        <v>452</v>
      </c>
      <c r="I10" s="276" t="s">
        <v>452</v>
      </c>
      <c r="J10" s="276" t="s">
        <v>452</v>
      </c>
      <c r="K10" s="276" t="s">
        <v>452</v>
      </c>
      <c r="L10" s="276" t="s">
        <v>452</v>
      </c>
      <c r="M10" s="276">
        <v>359</v>
      </c>
      <c r="N10" s="306" t="s">
        <v>452</v>
      </c>
      <c r="O10" s="276" t="s">
        <v>452</v>
      </c>
      <c r="P10" s="349"/>
      <c r="Q10" s="276" t="s">
        <v>452</v>
      </c>
      <c r="R10" s="327" t="s">
        <v>452</v>
      </c>
      <c r="S10" s="276" t="s">
        <v>452</v>
      </c>
      <c r="T10" s="276" t="s">
        <v>452</v>
      </c>
      <c r="U10" s="276">
        <v>316</v>
      </c>
      <c r="V10" s="276" t="s">
        <v>452</v>
      </c>
      <c r="W10" s="276" t="s">
        <v>452</v>
      </c>
      <c r="X10" s="276" t="s">
        <v>452</v>
      </c>
      <c r="Y10" s="276" t="s">
        <v>452</v>
      </c>
      <c r="Z10" s="276" t="s">
        <v>452</v>
      </c>
      <c r="AA10" s="276" t="s">
        <v>452</v>
      </c>
      <c r="AB10" s="306" t="s">
        <v>452</v>
      </c>
      <c r="AC10" s="276" t="s">
        <v>452</v>
      </c>
      <c r="AD10" s="349"/>
      <c r="AE10" s="276" t="s">
        <v>452</v>
      </c>
      <c r="AF10" s="276" t="s">
        <v>452</v>
      </c>
      <c r="AG10" s="276" t="s">
        <v>452</v>
      </c>
      <c r="AH10" s="276" t="s">
        <v>452</v>
      </c>
      <c r="AI10" s="276" t="s">
        <v>452</v>
      </c>
      <c r="AJ10" s="276" t="s">
        <v>452</v>
      </c>
      <c r="AK10" s="276" t="s">
        <v>452</v>
      </c>
      <c r="AL10" s="276"/>
      <c r="AM10" s="276"/>
      <c r="AN10" s="276"/>
      <c r="AO10" s="276"/>
      <c r="AP10" s="276"/>
      <c r="AQ10" s="276"/>
      <c r="AR10" s="276"/>
      <c r="AS10" s="276">
        <f t="shared" si="0"/>
        <v>1044</v>
      </c>
      <c r="AT10" s="276">
        <f t="shared" si="1"/>
        <v>9</v>
      </c>
      <c r="AU10" s="276">
        <v>116</v>
      </c>
      <c r="AV10" s="276">
        <f t="shared" si="2"/>
        <v>0</v>
      </c>
      <c r="AW10" s="276" t="s">
        <v>43</v>
      </c>
      <c r="AX10" s="276">
        <f t="shared" si="3"/>
        <v>9</v>
      </c>
      <c r="AY10" s="277">
        <f t="shared" si="4"/>
        <v>116</v>
      </c>
      <c r="AZ10" s="177">
        <f t="shared" si="5"/>
        <v>0</v>
      </c>
    </row>
    <row r="11" spans="1:52" ht="15" customHeight="1" x14ac:dyDescent="0.2">
      <c r="A11" s="165"/>
      <c r="B11" s="40"/>
      <c r="C11" s="40"/>
      <c r="D11" s="40"/>
      <c r="E11" s="40"/>
      <c r="F11" s="40"/>
      <c r="G11" s="40"/>
      <c r="H11" s="40"/>
      <c r="I11" s="40"/>
      <c r="J11" s="40"/>
      <c r="K11" s="40"/>
      <c r="L11" s="40"/>
      <c r="M11" s="40"/>
      <c r="N11" s="40"/>
      <c r="O11" s="40"/>
      <c r="Q11" s="40"/>
      <c r="R11" s="40"/>
      <c r="S11" s="40"/>
      <c r="T11" s="40"/>
      <c r="U11" s="40"/>
      <c r="V11" s="40"/>
      <c r="W11" s="40"/>
      <c r="X11" s="40"/>
      <c r="Y11" s="40"/>
      <c r="Z11" s="40"/>
      <c r="AA11" s="40"/>
      <c r="AB11" s="40"/>
      <c r="AC11" s="40"/>
      <c r="AE11" s="40"/>
      <c r="AF11" s="40"/>
      <c r="AG11" s="40"/>
      <c r="AH11" s="40"/>
      <c r="AI11" s="40"/>
      <c r="AJ11" s="40"/>
      <c r="AK11" s="40"/>
      <c r="AL11" s="40"/>
      <c r="AM11" s="40"/>
      <c r="AN11" s="40"/>
      <c r="AO11" s="40"/>
      <c r="AP11" s="40"/>
      <c r="AQ11" s="40"/>
      <c r="AR11" s="40"/>
      <c r="AS11" s="40"/>
      <c r="AT11" s="40"/>
      <c r="AU11" s="40"/>
      <c r="AV11" s="40"/>
      <c r="AW11" s="40"/>
      <c r="AX11" s="40"/>
      <c r="AY11" s="41"/>
      <c r="AZ11" s="184">
        <f>SUM(AZ3:AZ10)</f>
        <v>37</v>
      </c>
    </row>
    <row r="12" spans="1:52" ht="15" customHeight="1" x14ac:dyDescent="0.2">
      <c r="A12" s="165" t="s">
        <v>230</v>
      </c>
    </row>
    <row r="13" spans="1:52" ht="15" customHeight="1" x14ac:dyDescent="0.2">
      <c r="A13" s="234" t="s">
        <v>424</v>
      </c>
      <c r="B13" s="235">
        <v>4</v>
      </c>
      <c r="C13" s="235" t="s">
        <v>452</v>
      </c>
      <c r="D13" s="235" t="s">
        <v>452</v>
      </c>
      <c r="E13" s="235" t="s">
        <v>452</v>
      </c>
      <c r="F13" s="235" t="s">
        <v>452</v>
      </c>
      <c r="G13" s="235" t="s">
        <v>452</v>
      </c>
      <c r="H13" s="235" t="s">
        <v>452</v>
      </c>
      <c r="I13" s="235" t="s">
        <v>452</v>
      </c>
      <c r="J13" s="235" t="s">
        <v>452</v>
      </c>
      <c r="K13" s="235" t="s">
        <v>452</v>
      </c>
      <c r="L13" s="235" t="s">
        <v>452</v>
      </c>
      <c r="M13" s="235" t="s">
        <v>452</v>
      </c>
      <c r="N13" s="307" t="s">
        <v>452</v>
      </c>
      <c r="O13" s="235" t="s">
        <v>452</v>
      </c>
      <c r="P13" s="348"/>
      <c r="Q13" s="235" t="s">
        <v>452</v>
      </c>
      <c r="R13" s="328" t="s">
        <v>452</v>
      </c>
      <c r="S13" s="235" t="s">
        <v>452</v>
      </c>
      <c r="T13" s="235" t="s">
        <v>452</v>
      </c>
      <c r="U13" s="235" t="s">
        <v>452</v>
      </c>
      <c r="V13" s="235" t="s">
        <v>452</v>
      </c>
      <c r="W13" s="235" t="s">
        <v>452</v>
      </c>
      <c r="X13" s="235" t="s">
        <v>452</v>
      </c>
      <c r="Y13" s="235" t="s">
        <v>452</v>
      </c>
      <c r="Z13" s="235" t="s">
        <v>452</v>
      </c>
      <c r="AA13" s="235" t="s">
        <v>452</v>
      </c>
      <c r="AB13" s="307" t="s">
        <v>452</v>
      </c>
      <c r="AC13" s="235" t="s">
        <v>452</v>
      </c>
      <c r="AD13" s="348"/>
      <c r="AE13" s="235" t="s">
        <v>452</v>
      </c>
      <c r="AF13" s="235" t="s">
        <v>452</v>
      </c>
      <c r="AG13" s="235" t="s">
        <v>452</v>
      </c>
      <c r="AH13" s="235">
        <v>358</v>
      </c>
      <c r="AI13" s="235">
        <v>373</v>
      </c>
      <c r="AJ13" s="235">
        <v>384</v>
      </c>
      <c r="AK13" s="235">
        <v>365</v>
      </c>
      <c r="AL13" s="235"/>
      <c r="AM13" s="235"/>
      <c r="AN13" s="235"/>
      <c r="AO13" s="235"/>
      <c r="AP13" s="235"/>
      <c r="AQ13" s="235"/>
      <c r="AR13" s="235"/>
      <c r="AS13" s="235">
        <f>SUM(C13:AR13)</f>
        <v>1480</v>
      </c>
      <c r="AT13" s="235">
        <f>B13*3</f>
        <v>12</v>
      </c>
      <c r="AU13" s="235">
        <v>123</v>
      </c>
      <c r="AV13" s="235">
        <f>AS13-(AU13*AT13)</f>
        <v>4</v>
      </c>
      <c r="AW13" s="235" t="s">
        <v>43</v>
      </c>
      <c r="AX13" s="235">
        <f>AT13</f>
        <v>12</v>
      </c>
      <c r="AY13" s="236">
        <f>AS13/AT13</f>
        <v>123.33333333333333</v>
      </c>
      <c r="AZ13" s="177">
        <f>COUNTIF(B13:AQ13,"&gt;399")</f>
        <v>0</v>
      </c>
    </row>
    <row r="14" spans="1:52" ht="15" customHeight="1" x14ac:dyDescent="0.2">
      <c r="A14" s="234" t="s">
        <v>448</v>
      </c>
      <c r="B14" s="235">
        <v>30</v>
      </c>
      <c r="C14" s="235" t="s">
        <v>452</v>
      </c>
      <c r="D14" s="235">
        <v>423</v>
      </c>
      <c r="E14" s="235">
        <v>381</v>
      </c>
      <c r="F14" s="235">
        <v>338</v>
      </c>
      <c r="G14" s="235" t="s">
        <v>452</v>
      </c>
      <c r="H14" s="235">
        <v>464</v>
      </c>
      <c r="I14" s="235">
        <v>323</v>
      </c>
      <c r="J14" s="235">
        <v>338</v>
      </c>
      <c r="K14" s="235">
        <v>374</v>
      </c>
      <c r="L14" s="235">
        <v>364</v>
      </c>
      <c r="M14" s="235">
        <v>366</v>
      </c>
      <c r="N14" s="307">
        <v>387</v>
      </c>
      <c r="O14" s="235">
        <v>404</v>
      </c>
      <c r="P14" s="348"/>
      <c r="Q14" s="235">
        <v>372</v>
      </c>
      <c r="R14" s="328">
        <v>415</v>
      </c>
      <c r="S14" s="235">
        <v>369</v>
      </c>
      <c r="T14" s="235">
        <v>359</v>
      </c>
      <c r="U14" s="235">
        <v>310</v>
      </c>
      <c r="V14" s="235">
        <v>362</v>
      </c>
      <c r="W14" s="235">
        <v>326</v>
      </c>
      <c r="X14" s="235">
        <v>331</v>
      </c>
      <c r="Y14" s="235">
        <v>371</v>
      </c>
      <c r="Z14" s="235">
        <v>310</v>
      </c>
      <c r="AA14" s="235">
        <v>318</v>
      </c>
      <c r="AB14" s="307">
        <v>342</v>
      </c>
      <c r="AC14" s="235">
        <v>353</v>
      </c>
      <c r="AD14" s="348"/>
      <c r="AE14" s="235">
        <v>340</v>
      </c>
      <c r="AF14" s="235">
        <v>355</v>
      </c>
      <c r="AG14" s="235">
        <v>384</v>
      </c>
      <c r="AH14" s="235" t="s">
        <v>452</v>
      </c>
      <c r="AI14" s="235">
        <v>388</v>
      </c>
      <c r="AJ14" s="235">
        <v>353</v>
      </c>
      <c r="AK14" s="235">
        <v>388</v>
      </c>
      <c r="AL14" s="235"/>
      <c r="AM14" s="235"/>
      <c r="AN14" s="235"/>
      <c r="AO14" s="235"/>
      <c r="AP14" s="235"/>
      <c r="AQ14" s="235"/>
      <c r="AR14" s="235"/>
      <c r="AS14" s="235">
        <f>SUM(C14:AR14)</f>
        <v>10908</v>
      </c>
      <c r="AT14" s="235">
        <f>B14*3</f>
        <v>90</v>
      </c>
      <c r="AU14" s="235">
        <v>121</v>
      </c>
      <c r="AV14" s="235">
        <f>AS14-(AU14*AT14)</f>
        <v>18</v>
      </c>
      <c r="AW14" s="235" t="s">
        <v>43</v>
      </c>
      <c r="AX14" s="235">
        <f>AT14</f>
        <v>90</v>
      </c>
      <c r="AY14" s="236">
        <f>AS14/AT14</f>
        <v>121.2</v>
      </c>
      <c r="AZ14" s="177">
        <f t="shared" ref="AZ14:AZ20" si="6">COUNTIF(B14:AQ14,"&gt;399")</f>
        <v>4</v>
      </c>
    </row>
    <row r="15" spans="1:52" ht="15" customHeight="1" x14ac:dyDescent="0.2">
      <c r="A15" s="234" t="s">
        <v>384</v>
      </c>
      <c r="B15" s="235">
        <v>32</v>
      </c>
      <c r="C15" s="235">
        <v>386</v>
      </c>
      <c r="D15" s="235">
        <v>360</v>
      </c>
      <c r="E15" s="235">
        <v>360</v>
      </c>
      <c r="F15" s="235">
        <v>346</v>
      </c>
      <c r="G15" s="235">
        <v>396</v>
      </c>
      <c r="H15" s="235">
        <v>330</v>
      </c>
      <c r="I15" s="235">
        <v>425</v>
      </c>
      <c r="J15" s="235">
        <v>384</v>
      </c>
      <c r="K15" s="235">
        <v>326</v>
      </c>
      <c r="L15" s="235">
        <v>336</v>
      </c>
      <c r="M15" s="235">
        <v>334</v>
      </c>
      <c r="N15" s="307">
        <v>375</v>
      </c>
      <c r="O15" s="235">
        <v>388</v>
      </c>
      <c r="P15" s="348"/>
      <c r="Q15" s="235">
        <v>409</v>
      </c>
      <c r="R15" s="328">
        <v>394</v>
      </c>
      <c r="S15" s="235">
        <v>354</v>
      </c>
      <c r="T15" s="235">
        <v>340</v>
      </c>
      <c r="U15" s="235">
        <v>351</v>
      </c>
      <c r="V15" s="235">
        <v>352</v>
      </c>
      <c r="W15" s="235">
        <v>392</v>
      </c>
      <c r="X15" s="235">
        <v>335</v>
      </c>
      <c r="Y15" s="235">
        <v>354</v>
      </c>
      <c r="Z15" s="235" t="s">
        <v>452</v>
      </c>
      <c r="AA15" s="235">
        <v>347</v>
      </c>
      <c r="AB15" s="307">
        <v>323</v>
      </c>
      <c r="AC15" s="235">
        <v>369</v>
      </c>
      <c r="AD15" s="348"/>
      <c r="AE15" s="235">
        <v>351</v>
      </c>
      <c r="AF15" s="235">
        <v>387</v>
      </c>
      <c r="AG15" s="235">
        <v>383</v>
      </c>
      <c r="AH15" s="235">
        <v>345</v>
      </c>
      <c r="AI15" s="235">
        <v>350</v>
      </c>
      <c r="AJ15" s="235">
        <v>366</v>
      </c>
      <c r="AK15" s="235">
        <v>378</v>
      </c>
      <c r="AL15" s="235"/>
      <c r="AM15" s="235"/>
      <c r="AN15" s="235"/>
      <c r="AO15" s="235"/>
      <c r="AP15" s="235"/>
      <c r="AQ15" s="235"/>
      <c r="AR15" s="235"/>
      <c r="AS15" s="235">
        <f>SUM(C15:AR15)</f>
        <v>11626</v>
      </c>
      <c r="AT15" s="235">
        <f>B15*3</f>
        <v>96</v>
      </c>
      <c r="AU15" s="235">
        <v>121</v>
      </c>
      <c r="AV15" s="235">
        <f>AS15-(AU15*AT15)</f>
        <v>10</v>
      </c>
      <c r="AW15" s="235" t="s">
        <v>43</v>
      </c>
      <c r="AX15" s="235">
        <f>AT15</f>
        <v>96</v>
      </c>
      <c r="AY15" s="236">
        <f>AS15/AT15</f>
        <v>121.10416666666667</v>
      </c>
      <c r="AZ15" s="177">
        <f t="shared" si="6"/>
        <v>2</v>
      </c>
    </row>
    <row r="16" spans="1:52" ht="15" customHeight="1" x14ac:dyDescent="0.2">
      <c r="A16" s="234" t="s">
        <v>383</v>
      </c>
      <c r="B16" s="235">
        <v>32</v>
      </c>
      <c r="C16" s="235">
        <v>319</v>
      </c>
      <c r="D16" s="235">
        <v>306</v>
      </c>
      <c r="E16" s="235">
        <v>401</v>
      </c>
      <c r="F16" s="235">
        <v>341</v>
      </c>
      <c r="G16" s="235">
        <v>416</v>
      </c>
      <c r="H16" s="235">
        <v>350</v>
      </c>
      <c r="I16" s="235">
        <v>326</v>
      </c>
      <c r="J16" s="235">
        <v>335</v>
      </c>
      <c r="K16" s="235">
        <v>352</v>
      </c>
      <c r="L16" s="235">
        <v>384</v>
      </c>
      <c r="M16" s="235">
        <v>362</v>
      </c>
      <c r="N16" s="307">
        <v>348</v>
      </c>
      <c r="O16" s="235">
        <v>351</v>
      </c>
      <c r="P16" s="348"/>
      <c r="Q16" s="235">
        <v>318</v>
      </c>
      <c r="R16" s="328">
        <v>343</v>
      </c>
      <c r="S16" s="235">
        <v>311</v>
      </c>
      <c r="T16" s="235">
        <v>358</v>
      </c>
      <c r="U16" s="235">
        <v>386</v>
      </c>
      <c r="V16" s="235">
        <v>335</v>
      </c>
      <c r="W16" s="235">
        <v>374</v>
      </c>
      <c r="X16" s="235">
        <v>418</v>
      </c>
      <c r="Y16" s="235">
        <v>377</v>
      </c>
      <c r="Z16" s="235">
        <v>330</v>
      </c>
      <c r="AA16" s="235">
        <v>373</v>
      </c>
      <c r="AB16" s="307">
        <v>375</v>
      </c>
      <c r="AC16" s="235" t="s">
        <v>452</v>
      </c>
      <c r="AD16" s="348"/>
      <c r="AE16" s="235">
        <v>357</v>
      </c>
      <c r="AF16" s="235">
        <v>339</v>
      </c>
      <c r="AG16" s="235">
        <v>352</v>
      </c>
      <c r="AH16" s="235">
        <v>375</v>
      </c>
      <c r="AI16" s="235">
        <v>324</v>
      </c>
      <c r="AJ16" s="235">
        <v>337</v>
      </c>
      <c r="AK16" s="235">
        <v>403</v>
      </c>
      <c r="AL16" s="235"/>
      <c r="AM16" s="235"/>
      <c r="AN16" s="235"/>
      <c r="AO16" s="235"/>
      <c r="AP16" s="235"/>
      <c r="AQ16" s="235"/>
      <c r="AR16" s="235"/>
      <c r="AS16" s="235">
        <f>SUM(C16:AR16)</f>
        <v>11376</v>
      </c>
      <c r="AT16" s="235">
        <f>B16*3</f>
        <v>96</v>
      </c>
      <c r="AU16" s="235">
        <v>118</v>
      </c>
      <c r="AV16" s="235">
        <f>AS16-(AU16*AT16)</f>
        <v>48</v>
      </c>
      <c r="AW16" s="235" t="s">
        <v>43</v>
      </c>
      <c r="AX16" s="235">
        <f>AT16</f>
        <v>96</v>
      </c>
      <c r="AY16" s="236">
        <f>AS16/AT16</f>
        <v>118.5</v>
      </c>
      <c r="AZ16" s="177">
        <f t="shared" si="6"/>
        <v>4</v>
      </c>
    </row>
    <row r="17" spans="1:52" ht="15" customHeight="1" x14ac:dyDescent="0.2">
      <c r="A17" s="234" t="s">
        <v>381</v>
      </c>
      <c r="B17" s="235">
        <v>33</v>
      </c>
      <c r="C17" s="235">
        <v>351</v>
      </c>
      <c r="D17" s="235">
        <v>294</v>
      </c>
      <c r="E17" s="235">
        <v>371</v>
      </c>
      <c r="F17" s="235">
        <v>317</v>
      </c>
      <c r="G17" s="235">
        <v>323</v>
      </c>
      <c r="H17" s="235">
        <v>344</v>
      </c>
      <c r="I17" s="235">
        <v>329</v>
      </c>
      <c r="J17" s="235">
        <v>325</v>
      </c>
      <c r="K17" s="235">
        <v>341</v>
      </c>
      <c r="L17" s="235">
        <v>325</v>
      </c>
      <c r="M17" s="235">
        <v>351</v>
      </c>
      <c r="N17" s="307">
        <v>336</v>
      </c>
      <c r="O17" s="235">
        <v>330</v>
      </c>
      <c r="P17" s="348"/>
      <c r="Q17" s="235">
        <v>361</v>
      </c>
      <c r="R17" s="328">
        <v>317</v>
      </c>
      <c r="S17" s="235">
        <v>352</v>
      </c>
      <c r="T17" s="235">
        <v>323</v>
      </c>
      <c r="U17" s="235">
        <v>383</v>
      </c>
      <c r="V17" s="235">
        <v>329</v>
      </c>
      <c r="W17" s="235">
        <v>336</v>
      </c>
      <c r="X17" s="235">
        <v>363</v>
      </c>
      <c r="Y17" s="235">
        <v>376</v>
      </c>
      <c r="Z17" s="235">
        <v>365</v>
      </c>
      <c r="AA17" s="235">
        <v>356</v>
      </c>
      <c r="AB17" s="307">
        <v>382</v>
      </c>
      <c r="AC17" s="235">
        <v>282</v>
      </c>
      <c r="AD17" s="348"/>
      <c r="AE17" s="235">
        <v>344</v>
      </c>
      <c r="AF17" s="235">
        <v>345</v>
      </c>
      <c r="AG17" s="235">
        <v>395</v>
      </c>
      <c r="AH17" s="235">
        <v>303</v>
      </c>
      <c r="AI17" s="235">
        <v>305</v>
      </c>
      <c r="AJ17" s="235">
        <v>321</v>
      </c>
      <c r="AK17" s="235">
        <v>296</v>
      </c>
      <c r="AL17" s="235"/>
      <c r="AM17" s="235"/>
      <c r="AN17" s="235"/>
      <c r="AO17" s="235"/>
      <c r="AP17" s="235"/>
      <c r="AQ17" s="235"/>
      <c r="AR17" s="235"/>
      <c r="AS17" s="235">
        <f>SUM(C17:AR17)</f>
        <v>11171</v>
      </c>
      <c r="AT17" s="235">
        <f>B17*3</f>
        <v>99</v>
      </c>
      <c r="AU17" s="235">
        <v>112</v>
      </c>
      <c r="AV17" s="235">
        <f>AS17-(AU17*AT17)</f>
        <v>83</v>
      </c>
      <c r="AW17" s="235" t="s">
        <v>43</v>
      </c>
      <c r="AX17" s="235">
        <f>AT17</f>
        <v>99</v>
      </c>
      <c r="AY17" s="236">
        <f>AS17/AT17</f>
        <v>112.83838383838383</v>
      </c>
      <c r="AZ17" s="177">
        <f t="shared" si="6"/>
        <v>0</v>
      </c>
    </row>
    <row r="18" spans="1:52" s="256" customFormat="1" ht="15" customHeight="1" x14ac:dyDescent="0.2">
      <c r="A18" s="253" t="s">
        <v>382</v>
      </c>
      <c r="B18" s="254">
        <v>26</v>
      </c>
      <c r="C18" s="254">
        <v>355</v>
      </c>
      <c r="D18" s="254">
        <v>338</v>
      </c>
      <c r="E18" s="254">
        <v>404</v>
      </c>
      <c r="F18" s="254">
        <v>380</v>
      </c>
      <c r="G18" s="254">
        <v>376</v>
      </c>
      <c r="H18" s="254">
        <v>420</v>
      </c>
      <c r="I18" s="254">
        <v>365</v>
      </c>
      <c r="J18" s="254">
        <v>351</v>
      </c>
      <c r="K18" s="254">
        <v>371</v>
      </c>
      <c r="L18" s="254">
        <v>398</v>
      </c>
      <c r="M18" s="254">
        <v>347</v>
      </c>
      <c r="N18" s="308">
        <v>354</v>
      </c>
      <c r="O18" s="254">
        <v>384</v>
      </c>
      <c r="P18" s="350"/>
      <c r="Q18" s="254">
        <v>409</v>
      </c>
      <c r="R18" s="329">
        <v>335</v>
      </c>
      <c r="S18" s="254">
        <v>391</v>
      </c>
      <c r="T18" s="254">
        <v>395</v>
      </c>
      <c r="U18" s="254">
        <v>353</v>
      </c>
      <c r="V18" s="254">
        <v>341</v>
      </c>
      <c r="W18" s="254">
        <v>389</v>
      </c>
      <c r="X18" s="254">
        <v>416</v>
      </c>
      <c r="Y18" s="254">
        <v>386</v>
      </c>
      <c r="Z18" s="254">
        <v>428</v>
      </c>
      <c r="AA18" s="254">
        <v>363</v>
      </c>
      <c r="AB18" s="308">
        <v>363</v>
      </c>
      <c r="AC18" s="254">
        <v>331</v>
      </c>
      <c r="AD18" s="350"/>
      <c r="AE18" s="254" t="s">
        <v>452</v>
      </c>
      <c r="AF18" s="254" t="s">
        <v>452</v>
      </c>
      <c r="AG18" s="254" t="s">
        <v>452</v>
      </c>
      <c r="AH18" s="254" t="s">
        <v>452</v>
      </c>
      <c r="AI18" s="254" t="s">
        <v>452</v>
      </c>
      <c r="AJ18" s="254" t="s">
        <v>452</v>
      </c>
      <c r="AK18" s="254" t="s">
        <v>452</v>
      </c>
      <c r="AL18" s="254"/>
      <c r="AM18" s="254"/>
      <c r="AN18" s="254"/>
      <c r="AO18" s="254"/>
      <c r="AP18" s="254"/>
      <c r="AQ18" s="254"/>
      <c r="AR18" s="254"/>
      <c r="AS18" s="254">
        <f t="shared" ref="AS18:AS20" si="7">SUM(C18:AR18)</f>
        <v>9743</v>
      </c>
      <c r="AT18" s="254">
        <f t="shared" ref="AT18:AT20" si="8">B18*3</f>
        <v>78</v>
      </c>
      <c r="AU18" s="254">
        <v>124</v>
      </c>
      <c r="AV18" s="254">
        <f t="shared" ref="AV18:AV20" si="9">AS18-(AU18*AT18)</f>
        <v>71</v>
      </c>
      <c r="AW18" s="254"/>
      <c r="AX18" s="254">
        <f t="shared" ref="AX18:AX20" si="10">AT18</f>
        <v>78</v>
      </c>
      <c r="AY18" s="255">
        <f t="shared" ref="AY18:AY20" si="11">AS18/AT18</f>
        <v>124.91025641025641</v>
      </c>
      <c r="AZ18" s="177">
        <f t="shared" si="6"/>
        <v>5</v>
      </c>
    </row>
    <row r="19" spans="1:52" s="256" customFormat="1" ht="15" customHeight="1" x14ac:dyDescent="0.2">
      <c r="A19" s="253" t="s">
        <v>676</v>
      </c>
      <c r="B19" s="254">
        <v>5</v>
      </c>
      <c r="C19" s="254" t="s">
        <v>452</v>
      </c>
      <c r="D19" s="254" t="s">
        <v>452</v>
      </c>
      <c r="E19" s="254" t="s">
        <v>452</v>
      </c>
      <c r="F19" s="254" t="s">
        <v>452</v>
      </c>
      <c r="G19" s="254" t="s">
        <v>452</v>
      </c>
      <c r="H19" s="254" t="s">
        <v>452</v>
      </c>
      <c r="I19" s="254" t="s">
        <v>452</v>
      </c>
      <c r="J19" s="254" t="s">
        <v>452</v>
      </c>
      <c r="K19" s="254" t="s">
        <v>452</v>
      </c>
      <c r="L19" s="254" t="s">
        <v>452</v>
      </c>
      <c r="M19" s="254" t="s">
        <v>452</v>
      </c>
      <c r="N19" s="308" t="s">
        <v>452</v>
      </c>
      <c r="O19" s="254" t="s">
        <v>452</v>
      </c>
      <c r="P19" s="350"/>
      <c r="Q19" s="254" t="s">
        <v>452</v>
      </c>
      <c r="R19" s="329" t="s">
        <v>452</v>
      </c>
      <c r="S19" s="254" t="s">
        <v>452</v>
      </c>
      <c r="T19" s="254" t="s">
        <v>452</v>
      </c>
      <c r="U19" s="254" t="s">
        <v>452</v>
      </c>
      <c r="V19" s="254" t="s">
        <v>452</v>
      </c>
      <c r="W19" s="254" t="s">
        <v>452</v>
      </c>
      <c r="X19" s="254" t="s">
        <v>452</v>
      </c>
      <c r="Y19" s="254" t="s">
        <v>452</v>
      </c>
      <c r="Z19" s="254">
        <v>309</v>
      </c>
      <c r="AA19" s="254" t="s">
        <v>452</v>
      </c>
      <c r="AB19" s="308" t="s">
        <v>452</v>
      </c>
      <c r="AC19" s="254">
        <v>383</v>
      </c>
      <c r="AD19" s="350"/>
      <c r="AE19" s="254">
        <v>380</v>
      </c>
      <c r="AF19" s="254">
        <v>363</v>
      </c>
      <c r="AG19" s="254">
        <v>350</v>
      </c>
      <c r="AH19" s="254" t="s">
        <v>452</v>
      </c>
      <c r="AI19" s="254" t="s">
        <v>452</v>
      </c>
      <c r="AJ19" s="254" t="s">
        <v>452</v>
      </c>
      <c r="AK19" s="254" t="s">
        <v>452</v>
      </c>
      <c r="AL19" s="254"/>
      <c r="AM19" s="254"/>
      <c r="AN19" s="254"/>
      <c r="AO19" s="254"/>
      <c r="AP19" s="254"/>
      <c r="AQ19" s="254"/>
      <c r="AR19" s="254"/>
      <c r="AS19" s="254">
        <f t="shared" si="7"/>
        <v>1785</v>
      </c>
      <c r="AT19" s="254">
        <f t="shared" si="8"/>
        <v>15</v>
      </c>
      <c r="AU19" s="254">
        <v>119</v>
      </c>
      <c r="AV19" s="254">
        <f t="shared" si="9"/>
        <v>0</v>
      </c>
      <c r="AW19" s="254"/>
      <c r="AX19" s="254">
        <f t="shared" si="10"/>
        <v>15</v>
      </c>
      <c r="AY19" s="255">
        <f t="shared" si="11"/>
        <v>119</v>
      </c>
      <c r="AZ19" s="177">
        <f t="shared" si="6"/>
        <v>0</v>
      </c>
    </row>
    <row r="20" spans="1:52" s="256" customFormat="1" ht="15" customHeight="1" x14ac:dyDescent="0.2">
      <c r="A20" s="253" t="s">
        <v>380</v>
      </c>
      <c r="B20" s="254">
        <v>3</v>
      </c>
      <c r="C20" s="254">
        <v>411</v>
      </c>
      <c r="D20" s="254" t="s">
        <v>452</v>
      </c>
      <c r="E20" s="254" t="s">
        <v>452</v>
      </c>
      <c r="F20" s="254" t="s">
        <v>452</v>
      </c>
      <c r="G20" s="254">
        <v>338</v>
      </c>
      <c r="H20" s="254" t="s">
        <v>452</v>
      </c>
      <c r="I20" s="254" t="s">
        <v>452</v>
      </c>
      <c r="J20" s="254" t="s">
        <v>452</v>
      </c>
      <c r="K20" s="254" t="s">
        <v>452</v>
      </c>
      <c r="L20" s="254" t="s">
        <v>452</v>
      </c>
      <c r="M20" s="254" t="s">
        <v>452</v>
      </c>
      <c r="N20" s="308" t="s">
        <v>452</v>
      </c>
      <c r="O20" s="254" t="s">
        <v>452</v>
      </c>
      <c r="P20" s="350"/>
      <c r="Q20" s="254" t="s">
        <v>452</v>
      </c>
      <c r="R20" s="329" t="s">
        <v>452</v>
      </c>
      <c r="S20" s="254" t="s">
        <v>452</v>
      </c>
      <c r="T20" s="254" t="s">
        <v>452</v>
      </c>
      <c r="U20" s="254" t="s">
        <v>452</v>
      </c>
      <c r="V20" s="254" t="s">
        <v>452</v>
      </c>
      <c r="W20" s="254" t="s">
        <v>452</v>
      </c>
      <c r="X20" s="254" t="s">
        <v>452</v>
      </c>
      <c r="Y20" s="254" t="s">
        <v>452</v>
      </c>
      <c r="Z20" s="254" t="s">
        <v>452</v>
      </c>
      <c r="AA20" s="254" t="s">
        <v>452</v>
      </c>
      <c r="AB20" s="308" t="s">
        <v>452</v>
      </c>
      <c r="AC20" s="254" t="s">
        <v>452</v>
      </c>
      <c r="AD20" s="350"/>
      <c r="AE20" s="254" t="s">
        <v>452</v>
      </c>
      <c r="AF20" s="254" t="s">
        <v>452</v>
      </c>
      <c r="AG20" s="254" t="s">
        <v>452</v>
      </c>
      <c r="AH20" s="254">
        <v>318</v>
      </c>
      <c r="AI20" s="254" t="s">
        <v>452</v>
      </c>
      <c r="AJ20" s="254" t="s">
        <v>452</v>
      </c>
      <c r="AK20" s="254" t="s">
        <v>452</v>
      </c>
      <c r="AL20" s="254"/>
      <c r="AM20" s="254"/>
      <c r="AN20" s="254"/>
      <c r="AO20" s="254"/>
      <c r="AP20" s="254"/>
      <c r="AQ20" s="254"/>
      <c r="AR20" s="254"/>
      <c r="AS20" s="254">
        <f t="shared" si="7"/>
        <v>1067</v>
      </c>
      <c r="AT20" s="254">
        <f t="shared" si="8"/>
        <v>9</v>
      </c>
      <c r="AU20" s="254">
        <v>118</v>
      </c>
      <c r="AV20" s="254">
        <f t="shared" si="9"/>
        <v>5</v>
      </c>
      <c r="AW20" s="254"/>
      <c r="AX20" s="254">
        <f t="shared" si="10"/>
        <v>9</v>
      </c>
      <c r="AY20" s="255">
        <f t="shared" si="11"/>
        <v>118.55555555555556</v>
      </c>
      <c r="AZ20" s="177">
        <f t="shared" si="6"/>
        <v>1</v>
      </c>
    </row>
    <row r="21" spans="1:52" ht="15" customHeight="1" x14ac:dyDescent="0.2">
      <c r="A21" s="165"/>
      <c r="B21" s="40"/>
      <c r="C21" s="40"/>
      <c r="D21" s="40"/>
      <c r="E21" s="40"/>
      <c r="F21" s="40"/>
      <c r="G21" s="40"/>
      <c r="H21" s="40"/>
      <c r="I21" s="40"/>
      <c r="J21" s="40"/>
      <c r="K21" s="40"/>
      <c r="L21" s="40"/>
      <c r="M21" s="40"/>
      <c r="N21" s="40"/>
      <c r="O21" s="40"/>
      <c r="Q21" s="40"/>
      <c r="R21" s="40"/>
      <c r="S21" s="40"/>
      <c r="T21" s="40"/>
      <c r="U21" s="40"/>
      <c r="V21" s="40"/>
      <c r="W21" s="40"/>
      <c r="X21" s="40"/>
      <c r="Y21" s="40"/>
      <c r="Z21" s="40"/>
      <c r="AA21" s="40"/>
      <c r="AB21" s="40"/>
      <c r="AC21" s="40"/>
      <c r="AE21" s="40"/>
      <c r="AF21" s="40"/>
      <c r="AG21" s="40"/>
      <c r="AH21" s="40"/>
      <c r="AI21" s="40"/>
      <c r="AJ21" s="40"/>
      <c r="AK21" s="40"/>
      <c r="AL21" s="40"/>
      <c r="AM21" s="40"/>
      <c r="AN21" s="40"/>
      <c r="AO21" s="40"/>
      <c r="AP21" s="40"/>
      <c r="AQ21" s="40"/>
      <c r="AR21" s="40"/>
      <c r="AS21" s="40"/>
      <c r="AT21" s="40"/>
      <c r="AU21" s="40"/>
      <c r="AV21" s="40"/>
      <c r="AW21" s="40"/>
      <c r="AX21" s="40"/>
      <c r="AY21" s="41"/>
      <c r="AZ21" s="184">
        <f>SUM(AZ13:AZ20)</f>
        <v>16</v>
      </c>
    </row>
    <row r="22" spans="1:52" ht="15" customHeight="1" x14ac:dyDescent="0.2">
      <c r="A22" s="165" t="s">
        <v>201</v>
      </c>
      <c r="B22" s="40"/>
      <c r="C22" s="40"/>
      <c r="D22" s="40"/>
      <c r="E22" s="40"/>
      <c r="F22" s="40"/>
      <c r="G22" s="40"/>
      <c r="H22" s="40"/>
      <c r="I22" s="40"/>
      <c r="J22" s="40"/>
      <c r="K22" s="40"/>
      <c r="L22" s="40"/>
      <c r="M22" s="40"/>
      <c r="N22" s="40"/>
      <c r="O22" s="361"/>
      <c r="Q22" s="40"/>
      <c r="R22" s="40"/>
      <c r="S22" s="40"/>
      <c r="T22" s="40"/>
      <c r="U22" s="40"/>
      <c r="V22" s="40"/>
      <c r="W22" s="40"/>
      <c r="X22" s="40"/>
      <c r="Y22" s="40"/>
      <c r="Z22" s="40"/>
      <c r="AA22" s="40"/>
      <c r="AB22" s="40"/>
      <c r="AC22" s="361"/>
      <c r="AD22" s="361"/>
      <c r="AE22" s="40"/>
      <c r="AF22" s="40"/>
      <c r="AG22" s="40"/>
      <c r="AH22" s="40"/>
      <c r="AI22" s="40"/>
      <c r="AJ22" s="40"/>
      <c r="AK22" s="40"/>
      <c r="AL22" s="40"/>
      <c r="AM22" s="40"/>
      <c r="AN22" s="40"/>
      <c r="AO22" s="40"/>
      <c r="AP22" s="40"/>
      <c r="AQ22" s="40"/>
      <c r="AR22" s="40"/>
      <c r="AS22" s="40"/>
      <c r="AT22" s="40"/>
      <c r="AU22" s="40"/>
      <c r="AV22" s="40"/>
      <c r="AW22" s="40"/>
      <c r="AX22" s="40"/>
      <c r="AY22" s="41"/>
    </row>
    <row r="23" spans="1:52" ht="15" customHeight="1" x14ac:dyDescent="0.2">
      <c r="A23" s="213" t="s">
        <v>399</v>
      </c>
      <c r="B23" s="214">
        <v>32</v>
      </c>
      <c r="C23" s="214">
        <v>372</v>
      </c>
      <c r="D23" s="214">
        <v>382</v>
      </c>
      <c r="E23" s="214">
        <v>377</v>
      </c>
      <c r="F23" s="214">
        <v>416</v>
      </c>
      <c r="G23" s="214">
        <v>368</v>
      </c>
      <c r="H23" s="214">
        <v>432</v>
      </c>
      <c r="I23" s="214">
        <v>354</v>
      </c>
      <c r="J23" s="214">
        <v>400</v>
      </c>
      <c r="K23" s="214">
        <v>400</v>
      </c>
      <c r="L23" s="214">
        <v>350</v>
      </c>
      <c r="M23" s="214">
        <v>443</v>
      </c>
      <c r="N23" s="214">
        <v>356</v>
      </c>
      <c r="O23" s="362">
        <v>359</v>
      </c>
      <c r="P23" s="358"/>
      <c r="Q23" s="214">
        <v>388</v>
      </c>
      <c r="R23" s="331">
        <v>350</v>
      </c>
      <c r="S23" s="214">
        <v>396</v>
      </c>
      <c r="T23" s="214">
        <v>369</v>
      </c>
      <c r="U23" s="214">
        <v>321</v>
      </c>
      <c r="V23" s="214" t="s">
        <v>452</v>
      </c>
      <c r="W23" s="214">
        <v>388</v>
      </c>
      <c r="X23" s="214">
        <v>382</v>
      </c>
      <c r="Y23" s="214">
        <v>334</v>
      </c>
      <c r="Z23" s="214">
        <v>366</v>
      </c>
      <c r="AA23" s="214">
        <v>403</v>
      </c>
      <c r="AB23" s="214">
        <v>384</v>
      </c>
      <c r="AC23" s="214">
        <v>366</v>
      </c>
      <c r="AD23" s="358"/>
      <c r="AE23" s="331">
        <v>353</v>
      </c>
      <c r="AF23" s="214">
        <v>422</v>
      </c>
      <c r="AG23" s="214">
        <v>378</v>
      </c>
      <c r="AH23" s="214">
        <v>407</v>
      </c>
      <c r="AI23" s="214">
        <v>334</v>
      </c>
      <c r="AJ23" s="214">
        <v>403</v>
      </c>
      <c r="AK23" s="214">
        <v>348</v>
      </c>
      <c r="AL23" s="214"/>
      <c r="AM23" s="214"/>
      <c r="AN23" s="214"/>
      <c r="AO23" s="214"/>
      <c r="AP23" s="214"/>
      <c r="AQ23" s="214"/>
      <c r="AR23" s="214"/>
      <c r="AS23" s="214">
        <f t="shared" ref="AS23:AS31" si="12">SUM(C23:AR23)</f>
        <v>12101</v>
      </c>
      <c r="AT23" s="214">
        <f t="shared" ref="AT23:AT31" si="13">B23*3</f>
        <v>96</v>
      </c>
      <c r="AU23" s="214">
        <v>126</v>
      </c>
      <c r="AV23" s="214">
        <f t="shared" ref="AV23:AV31" si="14">AS23-(AU23*AT23)</f>
        <v>5</v>
      </c>
      <c r="AW23" s="214" t="s">
        <v>43</v>
      </c>
      <c r="AX23" s="214">
        <f t="shared" ref="AX23:AX31" si="15">AT23</f>
        <v>96</v>
      </c>
      <c r="AY23" s="215">
        <f t="shared" ref="AY23:AY31" si="16">AS23/AT23</f>
        <v>126.05208333333333</v>
      </c>
      <c r="AZ23" s="177">
        <f>COUNTIF(B23:AQ23,"&gt;399")</f>
        <v>9</v>
      </c>
    </row>
    <row r="24" spans="1:52" ht="15" customHeight="1" x14ac:dyDescent="0.2">
      <c r="A24" s="213" t="s">
        <v>398</v>
      </c>
      <c r="B24" s="214">
        <v>31</v>
      </c>
      <c r="C24" s="214">
        <v>360</v>
      </c>
      <c r="D24" s="214">
        <v>376</v>
      </c>
      <c r="E24" s="214">
        <v>364</v>
      </c>
      <c r="F24" s="214">
        <v>356</v>
      </c>
      <c r="G24" s="214">
        <v>378</v>
      </c>
      <c r="H24" s="214">
        <v>472</v>
      </c>
      <c r="I24" s="214">
        <v>365</v>
      </c>
      <c r="J24" s="214">
        <v>395</v>
      </c>
      <c r="K24" s="214">
        <v>335</v>
      </c>
      <c r="L24" s="214" t="s">
        <v>452</v>
      </c>
      <c r="M24" s="214">
        <v>396</v>
      </c>
      <c r="N24" s="214">
        <v>359</v>
      </c>
      <c r="O24" s="214">
        <v>369</v>
      </c>
      <c r="P24" s="358"/>
      <c r="Q24" s="214">
        <v>344</v>
      </c>
      <c r="R24" s="331">
        <v>352</v>
      </c>
      <c r="S24" s="214">
        <v>351</v>
      </c>
      <c r="T24" s="214">
        <v>334</v>
      </c>
      <c r="U24" s="214">
        <v>385</v>
      </c>
      <c r="V24" s="214">
        <v>313</v>
      </c>
      <c r="W24" s="214">
        <v>371</v>
      </c>
      <c r="X24" s="214">
        <v>376</v>
      </c>
      <c r="Y24" s="214">
        <v>358</v>
      </c>
      <c r="Z24" s="214">
        <v>352</v>
      </c>
      <c r="AA24" s="214">
        <v>357</v>
      </c>
      <c r="AB24" s="214">
        <v>370</v>
      </c>
      <c r="AC24" s="363">
        <v>316</v>
      </c>
      <c r="AD24" s="358"/>
      <c r="AE24" s="331" t="s">
        <v>452</v>
      </c>
      <c r="AF24" s="214">
        <v>389</v>
      </c>
      <c r="AG24" s="214">
        <v>364</v>
      </c>
      <c r="AH24" s="214">
        <v>362</v>
      </c>
      <c r="AI24" s="214">
        <v>371</v>
      </c>
      <c r="AJ24" s="214">
        <v>374</v>
      </c>
      <c r="AK24" s="214">
        <v>370</v>
      </c>
      <c r="AL24" s="214"/>
      <c r="AM24" s="214"/>
      <c r="AN24" s="214"/>
      <c r="AO24" s="214"/>
      <c r="AP24" s="214"/>
      <c r="AQ24" s="214"/>
      <c r="AR24" s="214"/>
      <c r="AS24" s="214">
        <f t="shared" si="12"/>
        <v>11334</v>
      </c>
      <c r="AT24" s="214">
        <f t="shared" si="13"/>
        <v>93</v>
      </c>
      <c r="AU24" s="214">
        <v>121</v>
      </c>
      <c r="AV24" s="214">
        <f t="shared" si="14"/>
        <v>81</v>
      </c>
      <c r="AW24" s="214" t="s">
        <v>43</v>
      </c>
      <c r="AX24" s="214">
        <f t="shared" si="15"/>
        <v>93</v>
      </c>
      <c r="AY24" s="215">
        <f t="shared" si="16"/>
        <v>121.87096774193549</v>
      </c>
      <c r="AZ24" s="177">
        <f t="shared" ref="AZ24:AZ31" si="17">COUNTIF(B24:AQ24,"&gt;399")</f>
        <v>1</v>
      </c>
    </row>
    <row r="25" spans="1:52" ht="15" customHeight="1" x14ac:dyDescent="0.2">
      <c r="A25" s="213" t="s">
        <v>396</v>
      </c>
      <c r="B25" s="214">
        <v>31</v>
      </c>
      <c r="C25" s="214">
        <v>399</v>
      </c>
      <c r="D25" s="214">
        <v>373</v>
      </c>
      <c r="E25" s="214">
        <v>339</v>
      </c>
      <c r="F25" s="214">
        <v>396</v>
      </c>
      <c r="G25" s="214">
        <v>326</v>
      </c>
      <c r="H25" s="214">
        <v>357</v>
      </c>
      <c r="I25" s="214">
        <v>378</v>
      </c>
      <c r="J25" s="214">
        <v>420</v>
      </c>
      <c r="K25" s="214">
        <v>402</v>
      </c>
      <c r="L25" s="214">
        <v>396</v>
      </c>
      <c r="M25" s="214">
        <v>386</v>
      </c>
      <c r="N25" s="214">
        <v>378</v>
      </c>
      <c r="O25" s="362">
        <v>313</v>
      </c>
      <c r="P25" s="358"/>
      <c r="Q25" s="363">
        <v>375</v>
      </c>
      <c r="R25" s="331">
        <v>395</v>
      </c>
      <c r="S25" s="214">
        <v>345</v>
      </c>
      <c r="T25" s="214">
        <v>315</v>
      </c>
      <c r="U25" s="214">
        <v>375</v>
      </c>
      <c r="V25" s="214">
        <v>353</v>
      </c>
      <c r="W25" s="214">
        <v>350</v>
      </c>
      <c r="X25" s="214">
        <v>352</v>
      </c>
      <c r="Y25" s="214" t="s">
        <v>452</v>
      </c>
      <c r="Z25" s="214">
        <v>378</v>
      </c>
      <c r="AA25" s="214">
        <v>349</v>
      </c>
      <c r="AB25" s="214">
        <v>330</v>
      </c>
      <c r="AC25" s="214" t="s">
        <v>452</v>
      </c>
      <c r="AD25" s="358"/>
      <c r="AE25" s="331">
        <v>352</v>
      </c>
      <c r="AF25" s="214">
        <v>388</v>
      </c>
      <c r="AG25" s="214">
        <v>331</v>
      </c>
      <c r="AH25" s="214">
        <v>353</v>
      </c>
      <c r="AI25" s="214">
        <v>364</v>
      </c>
      <c r="AJ25" s="214">
        <v>321</v>
      </c>
      <c r="AK25" s="214">
        <v>394</v>
      </c>
      <c r="AL25" s="214"/>
      <c r="AM25" s="214"/>
      <c r="AN25" s="214"/>
      <c r="AO25" s="214"/>
      <c r="AP25" s="214"/>
      <c r="AQ25" s="214"/>
      <c r="AR25" s="214"/>
      <c r="AS25" s="214">
        <f t="shared" si="12"/>
        <v>11283</v>
      </c>
      <c r="AT25" s="214">
        <f t="shared" si="13"/>
        <v>93</v>
      </c>
      <c r="AU25" s="214">
        <v>121</v>
      </c>
      <c r="AV25" s="214">
        <f t="shared" si="14"/>
        <v>30</v>
      </c>
      <c r="AW25" s="214" t="s">
        <v>43</v>
      </c>
      <c r="AX25" s="214">
        <f t="shared" si="15"/>
        <v>93</v>
      </c>
      <c r="AY25" s="215">
        <f t="shared" si="16"/>
        <v>121.3225806451613</v>
      </c>
      <c r="AZ25" s="177">
        <f t="shared" si="17"/>
        <v>2</v>
      </c>
    </row>
    <row r="26" spans="1:52" ht="15" customHeight="1" x14ac:dyDescent="0.2">
      <c r="A26" s="213" t="s">
        <v>449</v>
      </c>
      <c r="B26" s="214">
        <v>25</v>
      </c>
      <c r="C26" s="214" t="s">
        <v>452</v>
      </c>
      <c r="D26" s="214" t="s">
        <v>452</v>
      </c>
      <c r="E26" s="214" t="s">
        <v>452</v>
      </c>
      <c r="F26" s="214" t="s">
        <v>452</v>
      </c>
      <c r="G26" s="214" t="s">
        <v>452</v>
      </c>
      <c r="H26" s="214" t="s">
        <v>452</v>
      </c>
      <c r="I26" s="214" t="s">
        <v>452</v>
      </c>
      <c r="J26" s="214">
        <v>368</v>
      </c>
      <c r="K26" s="214">
        <v>352</v>
      </c>
      <c r="L26" s="214">
        <v>366</v>
      </c>
      <c r="M26" s="214">
        <v>307</v>
      </c>
      <c r="N26" s="214">
        <v>379</v>
      </c>
      <c r="O26" s="214">
        <v>383</v>
      </c>
      <c r="P26" s="358"/>
      <c r="Q26" s="214">
        <v>370</v>
      </c>
      <c r="R26" s="331">
        <v>310</v>
      </c>
      <c r="S26" s="214">
        <v>366</v>
      </c>
      <c r="T26" s="214">
        <v>339</v>
      </c>
      <c r="U26" s="214">
        <v>391</v>
      </c>
      <c r="V26" s="214">
        <v>337</v>
      </c>
      <c r="W26" s="214">
        <v>358</v>
      </c>
      <c r="X26" s="214">
        <v>359</v>
      </c>
      <c r="Y26" s="214">
        <v>348</v>
      </c>
      <c r="Z26" s="214">
        <v>311</v>
      </c>
      <c r="AA26" s="214">
        <v>386</v>
      </c>
      <c r="AB26" s="214">
        <v>396</v>
      </c>
      <c r="AC26" s="214">
        <v>347</v>
      </c>
      <c r="AD26" s="358"/>
      <c r="AE26" s="331">
        <v>348</v>
      </c>
      <c r="AF26" s="214">
        <v>389</v>
      </c>
      <c r="AG26" s="214">
        <v>357</v>
      </c>
      <c r="AH26" s="214">
        <v>367</v>
      </c>
      <c r="AI26" s="214">
        <v>349</v>
      </c>
      <c r="AJ26" s="214" t="s">
        <v>452</v>
      </c>
      <c r="AK26" s="214">
        <v>326</v>
      </c>
      <c r="AL26" s="214"/>
      <c r="AM26" s="214"/>
      <c r="AN26" s="214"/>
      <c r="AO26" s="214"/>
      <c r="AP26" s="214"/>
      <c r="AQ26" s="214"/>
      <c r="AR26" s="214"/>
      <c r="AS26" s="214">
        <f t="shared" si="12"/>
        <v>8909</v>
      </c>
      <c r="AT26" s="214">
        <f t="shared" si="13"/>
        <v>75</v>
      </c>
      <c r="AU26" s="214">
        <v>118</v>
      </c>
      <c r="AV26" s="214">
        <f t="shared" si="14"/>
        <v>59</v>
      </c>
      <c r="AW26" s="214" t="s">
        <v>43</v>
      </c>
      <c r="AX26" s="214">
        <f t="shared" si="15"/>
        <v>75</v>
      </c>
      <c r="AY26" s="215">
        <f t="shared" si="16"/>
        <v>118.78666666666666</v>
      </c>
      <c r="AZ26" s="177">
        <f t="shared" si="17"/>
        <v>0</v>
      </c>
    </row>
    <row r="27" spans="1:52" ht="15" customHeight="1" x14ac:dyDescent="0.2">
      <c r="A27" s="213" t="s">
        <v>395</v>
      </c>
      <c r="B27" s="214">
        <v>32</v>
      </c>
      <c r="C27" s="214">
        <v>380</v>
      </c>
      <c r="D27" s="214">
        <v>342</v>
      </c>
      <c r="E27" s="214">
        <v>340</v>
      </c>
      <c r="F27" s="214">
        <v>343</v>
      </c>
      <c r="G27" s="214">
        <v>316</v>
      </c>
      <c r="H27" s="214">
        <v>350</v>
      </c>
      <c r="I27" s="214">
        <v>375</v>
      </c>
      <c r="J27" s="214">
        <v>335</v>
      </c>
      <c r="K27" s="214">
        <v>375</v>
      </c>
      <c r="L27" s="214">
        <v>308</v>
      </c>
      <c r="M27" s="214">
        <v>316</v>
      </c>
      <c r="N27" s="214">
        <v>319</v>
      </c>
      <c r="O27" s="363">
        <v>344</v>
      </c>
      <c r="P27" s="358"/>
      <c r="Q27" s="214">
        <v>357</v>
      </c>
      <c r="R27" s="331" t="s">
        <v>452</v>
      </c>
      <c r="S27" s="214">
        <v>370</v>
      </c>
      <c r="T27" s="214">
        <v>345</v>
      </c>
      <c r="U27" s="214">
        <v>317</v>
      </c>
      <c r="V27" s="214">
        <v>362</v>
      </c>
      <c r="W27" s="214">
        <v>350</v>
      </c>
      <c r="X27" s="214">
        <v>348</v>
      </c>
      <c r="Y27" s="214">
        <v>365</v>
      </c>
      <c r="Z27" s="214">
        <v>300</v>
      </c>
      <c r="AA27" s="214">
        <v>347</v>
      </c>
      <c r="AB27" s="214">
        <v>350</v>
      </c>
      <c r="AC27" s="214">
        <v>308</v>
      </c>
      <c r="AD27" s="403"/>
      <c r="AE27" s="417">
        <v>362</v>
      </c>
      <c r="AF27" s="214">
        <v>378</v>
      </c>
      <c r="AG27" s="214">
        <v>365</v>
      </c>
      <c r="AH27" s="214">
        <v>371</v>
      </c>
      <c r="AI27" s="214">
        <v>363</v>
      </c>
      <c r="AJ27" s="214">
        <v>366</v>
      </c>
      <c r="AK27" s="214">
        <v>334</v>
      </c>
      <c r="AL27" s="214"/>
      <c r="AM27" s="214"/>
      <c r="AN27" s="214"/>
      <c r="AO27" s="214"/>
      <c r="AP27" s="214"/>
      <c r="AQ27" s="214"/>
      <c r="AR27" s="214"/>
      <c r="AS27" s="214">
        <f t="shared" si="12"/>
        <v>11101</v>
      </c>
      <c r="AT27" s="214">
        <f t="shared" si="13"/>
        <v>96</v>
      </c>
      <c r="AU27" s="214">
        <v>115</v>
      </c>
      <c r="AV27" s="214">
        <f t="shared" si="14"/>
        <v>61</v>
      </c>
      <c r="AW27" s="214" t="s">
        <v>43</v>
      </c>
      <c r="AX27" s="214">
        <f t="shared" si="15"/>
        <v>96</v>
      </c>
      <c r="AY27" s="215">
        <f t="shared" si="16"/>
        <v>115.63541666666667</v>
      </c>
      <c r="AZ27" s="177">
        <f t="shared" si="17"/>
        <v>0</v>
      </c>
    </row>
    <row r="28" spans="1:52" s="36" customFormat="1" ht="15" customHeight="1" x14ac:dyDescent="0.2">
      <c r="A28" s="210" t="s">
        <v>561</v>
      </c>
      <c r="B28" s="211">
        <v>1</v>
      </c>
      <c r="C28" s="211" t="s">
        <v>452</v>
      </c>
      <c r="D28" s="211" t="s">
        <v>452</v>
      </c>
      <c r="E28" s="211" t="s">
        <v>452</v>
      </c>
      <c r="F28" s="211" t="s">
        <v>452</v>
      </c>
      <c r="G28" s="211" t="s">
        <v>452</v>
      </c>
      <c r="H28" s="211" t="s">
        <v>452</v>
      </c>
      <c r="I28" s="211" t="s">
        <v>452</v>
      </c>
      <c r="J28" s="211" t="s">
        <v>452</v>
      </c>
      <c r="K28" s="211" t="s">
        <v>452</v>
      </c>
      <c r="L28" s="211">
        <v>383</v>
      </c>
      <c r="M28" s="211" t="s">
        <v>452</v>
      </c>
      <c r="N28" s="310" t="s">
        <v>452</v>
      </c>
      <c r="O28" s="211" t="s">
        <v>452</v>
      </c>
      <c r="P28" s="348"/>
      <c r="Q28" s="211" t="s">
        <v>452</v>
      </c>
      <c r="R28" s="332" t="s">
        <v>452</v>
      </c>
      <c r="S28" s="211" t="s">
        <v>452</v>
      </c>
      <c r="T28" s="211" t="s">
        <v>452</v>
      </c>
      <c r="U28" s="211" t="s">
        <v>452</v>
      </c>
      <c r="V28" s="211" t="s">
        <v>452</v>
      </c>
      <c r="W28" s="211" t="s">
        <v>452</v>
      </c>
      <c r="X28" s="211" t="s">
        <v>452</v>
      </c>
      <c r="Y28" s="211" t="s">
        <v>452</v>
      </c>
      <c r="Z28" s="211" t="s">
        <v>452</v>
      </c>
      <c r="AA28" s="211" t="s">
        <v>452</v>
      </c>
      <c r="AB28" s="211" t="s">
        <v>452</v>
      </c>
      <c r="AC28" s="404" t="s">
        <v>452</v>
      </c>
      <c r="AD28" s="348"/>
      <c r="AE28" s="167" t="s">
        <v>452</v>
      </c>
      <c r="AF28" s="211" t="s">
        <v>452</v>
      </c>
      <c r="AG28" s="211" t="s">
        <v>452</v>
      </c>
      <c r="AH28" s="211" t="s">
        <v>452</v>
      </c>
      <c r="AI28" s="211" t="s">
        <v>452</v>
      </c>
      <c r="AJ28" s="211" t="s">
        <v>452</v>
      </c>
      <c r="AK28" s="211"/>
      <c r="AL28" s="211"/>
      <c r="AM28" s="211"/>
      <c r="AN28" s="211"/>
      <c r="AO28" s="211"/>
      <c r="AP28" s="211"/>
      <c r="AQ28" s="211"/>
      <c r="AR28" s="211"/>
      <c r="AS28" s="211">
        <f t="shared" si="12"/>
        <v>383</v>
      </c>
      <c r="AT28" s="211">
        <f t="shared" si="13"/>
        <v>3</v>
      </c>
      <c r="AU28" s="211">
        <v>127</v>
      </c>
      <c r="AV28" s="211">
        <f t="shared" si="14"/>
        <v>2</v>
      </c>
      <c r="AW28" s="211"/>
      <c r="AX28" s="211">
        <f t="shared" si="15"/>
        <v>3</v>
      </c>
      <c r="AY28" s="212">
        <f t="shared" si="16"/>
        <v>127.66666666666667</v>
      </c>
      <c r="AZ28" s="177">
        <f t="shared" si="17"/>
        <v>0</v>
      </c>
    </row>
    <row r="29" spans="1:52" s="36" customFormat="1" ht="15" customHeight="1" x14ac:dyDescent="0.2">
      <c r="A29" s="210" t="s">
        <v>599</v>
      </c>
      <c r="B29" s="211">
        <v>2</v>
      </c>
      <c r="C29" s="211" t="s">
        <v>452</v>
      </c>
      <c r="D29" s="211" t="s">
        <v>452</v>
      </c>
      <c r="E29" s="211" t="s">
        <v>452</v>
      </c>
      <c r="F29" s="211" t="s">
        <v>452</v>
      </c>
      <c r="G29" s="211" t="s">
        <v>452</v>
      </c>
      <c r="H29" s="211" t="s">
        <v>452</v>
      </c>
      <c r="I29" s="211" t="s">
        <v>452</v>
      </c>
      <c r="J29" s="211" t="s">
        <v>452</v>
      </c>
      <c r="K29" s="211" t="s">
        <v>452</v>
      </c>
      <c r="L29" s="211" t="s">
        <v>452</v>
      </c>
      <c r="M29" s="211" t="s">
        <v>452</v>
      </c>
      <c r="N29" s="310" t="s">
        <v>452</v>
      </c>
      <c r="O29" s="211" t="s">
        <v>452</v>
      </c>
      <c r="P29" s="348"/>
      <c r="Q29" s="211" t="s">
        <v>452</v>
      </c>
      <c r="R29" s="332">
        <v>400</v>
      </c>
      <c r="S29" s="211" t="s">
        <v>452</v>
      </c>
      <c r="T29" s="211" t="s">
        <v>452</v>
      </c>
      <c r="U29" s="211" t="s">
        <v>452</v>
      </c>
      <c r="V29" s="211" t="s">
        <v>452</v>
      </c>
      <c r="W29" s="211" t="s">
        <v>452</v>
      </c>
      <c r="X29" s="211" t="s">
        <v>452</v>
      </c>
      <c r="Y29" s="211">
        <v>346</v>
      </c>
      <c r="Z29" s="211" t="s">
        <v>452</v>
      </c>
      <c r="AA29" s="211" t="s">
        <v>452</v>
      </c>
      <c r="AB29" s="211" t="s">
        <v>452</v>
      </c>
      <c r="AC29" s="211" t="s">
        <v>452</v>
      </c>
      <c r="AD29" s="348"/>
      <c r="AE29" s="167" t="s">
        <v>452</v>
      </c>
      <c r="AF29" s="211" t="s">
        <v>452</v>
      </c>
      <c r="AG29" s="211" t="s">
        <v>452</v>
      </c>
      <c r="AH29" s="211" t="s">
        <v>452</v>
      </c>
      <c r="AI29" s="211" t="s">
        <v>452</v>
      </c>
      <c r="AJ29" s="211" t="s">
        <v>452</v>
      </c>
      <c r="AK29" s="211"/>
      <c r="AL29" s="211"/>
      <c r="AM29" s="211"/>
      <c r="AN29" s="211"/>
      <c r="AO29" s="211"/>
      <c r="AP29" s="211"/>
      <c r="AQ29" s="211"/>
      <c r="AR29" s="211"/>
      <c r="AS29" s="211">
        <f t="shared" si="12"/>
        <v>746</v>
      </c>
      <c r="AT29" s="211">
        <f t="shared" si="13"/>
        <v>6</v>
      </c>
      <c r="AU29" s="211">
        <v>124</v>
      </c>
      <c r="AV29" s="211">
        <f t="shared" si="14"/>
        <v>2</v>
      </c>
      <c r="AW29" s="211"/>
      <c r="AX29" s="211">
        <f t="shared" si="15"/>
        <v>6</v>
      </c>
      <c r="AY29" s="212">
        <f t="shared" si="16"/>
        <v>124.33333333333333</v>
      </c>
      <c r="AZ29" s="177">
        <f t="shared" si="17"/>
        <v>1</v>
      </c>
    </row>
    <row r="30" spans="1:52" s="36" customFormat="1" ht="15" customHeight="1" x14ac:dyDescent="0.2">
      <c r="A30" s="210" t="s">
        <v>397</v>
      </c>
      <c r="B30" s="211">
        <v>1</v>
      </c>
      <c r="C30" s="211">
        <v>368</v>
      </c>
      <c r="D30" s="211" t="s">
        <v>452</v>
      </c>
      <c r="E30" s="211" t="s">
        <v>452</v>
      </c>
      <c r="F30" s="211" t="s">
        <v>452</v>
      </c>
      <c r="G30" s="211" t="s">
        <v>452</v>
      </c>
      <c r="H30" s="211" t="s">
        <v>452</v>
      </c>
      <c r="I30" s="211" t="s">
        <v>452</v>
      </c>
      <c r="J30" s="211" t="s">
        <v>452</v>
      </c>
      <c r="K30" s="211" t="s">
        <v>452</v>
      </c>
      <c r="L30" s="211" t="s">
        <v>452</v>
      </c>
      <c r="M30" s="211" t="s">
        <v>452</v>
      </c>
      <c r="N30" s="310" t="s">
        <v>452</v>
      </c>
      <c r="O30" s="167" t="s">
        <v>452</v>
      </c>
      <c r="P30" s="348"/>
      <c r="Q30" s="167" t="s">
        <v>452</v>
      </c>
      <c r="R30" s="332" t="s">
        <v>452</v>
      </c>
      <c r="S30" s="211" t="s">
        <v>452</v>
      </c>
      <c r="T30" s="211" t="s">
        <v>452</v>
      </c>
      <c r="U30" s="211" t="s">
        <v>452</v>
      </c>
      <c r="V30" s="211" t="s">
        <v>452</v>
      </c>
      <c r="W30" s="211" t="s">
        <v>452</v>
      </c>
      <c r="X30" s="211" t="s">
        <v>452</v>
      </c>
      <c r="Y30" s="211" t="s">
        <v>452</v>
      </c>
      <c r="Z30" s="211" t="s">
        <v>452</v>
      </c>
      <c r="AA30" s="211" t="s">
        <v>452</v>
      </c>
      <c r="AB30" s="211" t="s">
        <v>452</v>
      </c>
      <c r="AC30" s="211" t="s">
        <v>452</v>
      </c>
      <c r="AD30" s="348"/>
      <c r="AE30" s="167" t="s">
        <v>452</v>
      </c>
      <c r="AF30" s="211" t="s">
        <v>452</v>
      </c>
      <c r="AG30" s="211" t="s">
        <v>452</v>
      </c>
      <c r="AH30" s="211" t="s">
        <v>452</v>
      </c>
      <c r="AI30" s="211" t="s">
        <v>452</v>
      </c>
      <c r="AJ30" s="211" t="s">
        <v>452</v>
      </c>
      <c r="AK30" s="211"/>
      <c r="AL30" s="211"/>
      <c r="AM30" s="211"/>
      <c r="AN30" s="211"/>
      <c r="AO30" s="211"/>
      <c r="AP30" s="211"/>
      <c r="AQ30" s="211"/>
      <c r="AR30" s="211"/>
      <c r="AS30" s="211">
        <f t="shared" si="12"/>
        <v>368</v>
      </c>
      <c r="AT30" s="211">
        <f t="shared" si="13"/>
        <v>3</v>
      </c>
      <c r="AU30" s="211">
        <v>122</v>
      </c>
      <c r="AV30" s="211">
        <f t="shared" si="14"/>
        <v>2</v>
      </c>
      <c r="AW30" s="211"/>
      <c r="AX30" s="211">
        <f t="shared" si="15"/>
        <v>3</v>
      </c>
      <c r="AY30" s="212">
        <f t="shared" si="16"/>
        <v>122.66666666666667</v>
      </c>
      <c r="AZ30" s="177">
        <f t="shared" si="17"/>
        <v>0</v>
      </c>
    </row>
    <row r="31" spans="1:52" s="36" customFormat="1" ht="15" customHeight="1" x14ac:dyDescent="0.2">
      <c r="A31" s="210" t="s">
        <v>460</v>
      </c>
      <c r="B31" s="211">
        <v>10</v>
      </c>
      <c r="C31" s="211" t="s">
        <v>452</v>
      </c>
      <c r="D31" s="211">
        <v>326</v>
      </c>
      <c r="E31" s="211">
        <v>377</v>
      </c>
      <c r="F31" s="211">
        <v>423</v>
      </c>
      <c r="G31" s="211">
        <v>339</v>
      </c>
      <c r="H31" s="211">
        <v>383</v>
      </c>
      <c r="I31" s="211">
        <v>352</v>
      </c>
      <c r="J31" s="211" t="s">
        <v>452</v>
      </c>
      <c r="K31" s="211" t="s">
        <v>452</v>
      </c>
      <c r="L31" s="211" t="s">
        <v>452</v>
      </c>
      <c r="M31" s="211" t="s">
        <v>452</v>
      </c>
      <c r="N31" s="310" t="s">
        <v>452</v>
      </c>
      <c r="O31" s="167" t="s">
        <v>452</v>
      </c>
      <c r="P31" s="348"/>
      <c r="Q31" s="167" t="s">
        <v>452</v>
      </c>
      <c r="R31" s="332" t="s">
        <v>452</v>
      </c>
      <c r="S31" s="211" t="s">
        <v>452</v>
      </c>
      <c r="T31" s="211" t="s">
        <v>452</v>
      </c>
      <c r="U31" s="211" t="s">
        <v>452</v>
      </c>
      <c r="V31" s="211">
        <v>335</v>
      </c>
      <c r="W31" s="211" t="s">
        <v>452</v>
      </c>
      <c r="X31" s="211" t="s">
        <v>452</v>
      </c>
      <c r="Y31" s="211" t="s">
        <v>452</v>
      </c>
      <c r="Z31" s="211" t="s">
        <v>452</v>
      </c>
      <c r="AA31" s="211" t="s">
        <v>452</v>
      </c>
      <c r="AB31" s="211" t="s">
        <v>452</v>
      </c>
      <c r="AC31" s="211">
        <v>380</v>
      </c>
      <c r="AD31" s="348"/>
      <c r="AE31" s="167">
        <v>339</v>
      </c>
      <c r="AF31" s="211" t="s">
        <v>452</v>
      </c>
      <c r="AG31" s="211" t="s">
        <v>452</v>
      </c>
      <c r="AH31" s="211" t="s">
        <v>452</v>
      </c>
      <c r="AI31" s="211" t="s">
        <v>452</v>
      </c>
      <c r="AJ31" s="211">
        <v>339</v>
      </c>
      <c r="AK31" s="211"/>
      <c r="AL31" s="211"/>
      <c r="AM31" s="211"/>
      <c r="AN31" s="211"/>
      <c r="AO31" s="211"/>
      <c r="AP31" s="211"/>
      <c r="AQ31" s="211"/>
      <c r="AR31" s="211"/>
      <c r="AS31" s="211">
        <f t="shared" si="12"/>
        <v>3593</v>
      </c>
      <c r="AT31" s="211">
        <f t="shared" si="13"/>
        <v>30</v>
      </c>
      <c r="AU31" s="211">
        <v>119</v>
      </c>
      <c r="AV31" s="211">
        <f t="shared" si="14"/>
        <v>23</v>
      </c>
      <c r="AW31" s="211"/>
      <c r="AX31" s="211">
        <f t="shared" si="15"/>
        <v>30</v>
      </c>
      <c r="AY31" s="212">
        <f t="shared" si="16"/>
        <v>119.76666666666667</v>
      </c>
      <c r="AZ31" s="177">
        <f t="shared" si="17"/>
        <v>1</v>
      </c>
    </row>
    <row r="32" spans="1:52" ht="15" customHeight="1" x14ac:dyDescent="0.2">
      <c r="A32" s="165"/>
      <c r="B32" s="40"/>
      <c r="C32" s="40"/>
      <c r="D32" s="40"/>
      <c r="E32" s="40"/>
      <c r="F32" s="40"/>
      <c r="G32" s="40"/>
      <c r="H32" s="40"/>
      <c r="I32" s="40"/>
      <c r="J32" s="40"/>
      <c r="K32" s="40"/>
      <c r="L32" s="40"/>
      <c r="M32" s="40"/>
      <c r="N32" s="40"/>
      <c r="O32" s="40"/>
      <c r="Q32" s="40"/>
      <c r="R32" s="40"/>
      <c r="S32" s="40"/>
      <c r="T32" s="40"/>
      <c r="U32" s="40"/>
      <c r="V32" s="40"/>
      <c r="W32" s="40"/>
      <c r="X32" s="40"/>
      <c r="Y32" s="40"/>
      <c r="Z32" s="40"/>
      <c r="AA32" s="40"/>
      <c r="AB32" s="40"/>
      <c r="AC32" s="40"/>
      <c r="AE32" s="40"/>
      <c r="AF32" s="40"/>
      <c r="AG32" s="40"/>
      <c r="AH32" s="40"/>
      <c r="AI32" s="40"/>
      <c r="AJ32" s="40"/>
      <c r="AK32" s="40"/>
      <c r="AL32" s="40"/>
      <c r="AM32" s="40"/>
      <c r="AN32" s="40"/>
      <c r="AO32" s="40"/>
      <c r="AP32" s="40"/>
      <c r="AQ32" s="40"/>
      <c r="AR32" s="40"/>
      <c r="AS32" s="40"/>
      <c r="AT32" s="40"/>
      <c r="AU32" s="40"/>
      <c r="AV32" s="40"/>
      <c r="AW32" s="40"/>
      <c r="AX32" s="40"/>
      <c r="AY32" s="41"/>
      <c r="AZ32" s="184">
        <f>SUM(AZ23:AZ31)</f>
        <v>14</v>
      </c>
    </row>
    <row r="33" spans="1:52" ht="15" customHeight="1" x14ac:dyDescent="0.2">
      <c r="A33" s="165" t="s">
        <v>198</v>
      </c>
      <c r="B33" s="40"/>
      <c r="C33" s="40"/>
      <c r="D33" s="40"/>
      <c r="E33" s="40"/>
      <c r="F33" s="40"/>
      <c r="G33" s="40"/>
      <c r="H33" s="40"/>
      <c r="I33" s="40"/>
      <c r="J33" s="40"/>
      <c r="K33" s="40"/>
      <c r="L33" s="40"/>
      <c r="M33" s="40"/>
      <c r="N33" s="40"/>
      <c r="O33" s="40"/>
      <c r="Q33" s="40"/>
      <c r="R33" s="40"/>
      <c r="S33" s="40"/>
      <c r="T33" s="40"/>
      <c r="U33" s="40"/>
      <c r="V33" s="40"/>
      <c r="W33" s="40"/>
      <c r="X33" s="40"/>
      <c r="Y33" s="40"/>
      <c r="Z33" s="40"/>
      <c r="AA33" s="40"/>
      <c r="AB33" s="40"/>
      <c r="AC33" s="40"/>
      <c r="AE33" s="40"/>
      <c r="AF33" s="40"/>
      <c r="AG33" s="40"/>
      <c r="AH33" s="40"/>
      <c r="AI33" s="40"/>
      <c r="AJ33" s="40"/>
      <c r="AK33" s="40"/>
      <c r="AL33" s="40"/>
      <c r="AM33" s="40"/>
      <c r="AN33" s="40"/>
      <c r="AO33" s="40"/>
      <c r="AP33" s="40"/>
      <c r="AQ33" s="40"/>
      <c r="AR33" s="40"/>
      <c r="AS33" s="40"/>
      <c r="AT33" s="40"/>
      <c r="AU33" s="40"/>
      <c r="AV33" s="40"/>
      <c r="AW33" s="40"/>
      <c r="AX33" s="40"/>
      <c r="AY33" s="41"/>
    </row>
    <row r="34" spans="1:52" ht="15" customHeight="1" x14ac:dyDescent="0.2">
      <c r="A34" s="237" t="s">
        <v>405</v>
      </c>
      <c r="B34" s="238">
        <v>32</v>
      </c>
      <c r="C34" s="238">
        <v>345</v>
      </c>
      <c r="D34" s="238">
        <v>326</v>
      </c>
      <c r="E34" s="238">
        <v>350</v>
      </c>
      <c r="F34" s="238">
        <v>356</v>
      </c>
      <c r="G34" s="238">
        <v>373</v>
      </c>
      <c r="H34" s="238">
        <v>357</v>
      </c>
      <c r="I34" s="238">
        <v>364</v>
      </c>
      <c r="J34" s="238">
        <v>373</v>
      </c>
      <c r="K34" s="238">
        <v>373</v>
      </c>
      <c r="L34" s="238">
        <v>355</v>
      </c>
      <c r="M34" s="238">
        <v>362</v>
      </c>
      <c r="N34" s="311">
        <v>366</v>
      </c>
      <c r="O34" s="238">
        <v>363</v>
      </c>
      <c r="P34" s="358"/>
      <c r="Q34" s="238" t="s">
        <v>452</v>
      </c>
      <c r="R34" s="333">
        <v>343</v>
      </c>
      <c r="S34" s="238">
        <v>315</v>
      </c>
      <c r="T34" s="238">
        <v>391</v>
      </c>
      <c r="U34" s="238">
        <v>363</v>
      </c>
      <c r="V34" s="238">
        <v>336</v>
      </c>
      <c r="W34" s="238">
        <v>343</v>
      </c>
      <c r="X34" s="238">
        <v>330</v>
      </c>
      <c r="Y34" s="238">
        <v>308</v>
      </c>
      <c r="Z34" s="238">
        <v>364</v>
      </c>
      <c r="AA34" s="238">
        <v>345</v>
      </c>
      <c r="AB34" s="238">
        <v>344</v>
      </c>
      <c r="AC34" s="238">
        <v>371</v>
      </c>
      <c r="AD34" s="358"/>
      <c r="AE34" s="238">
        <v>335</v>
      </c>
      <c r="AF34" s="238">
        <v>305</v>
      </c>
      <c r="AG34" s="238">
        <v>337</v>
      </c>
      <c r="AH34" s="238">
        <v>320</v>
      </c>
      <c r="AI34" s="238">
        <v>319</v>
      </c>
      <c r="AJ34" s="238">
        <v>319</v>
      </c>
      <c r="AK34" s="238">
        <v>342</v>
      </c>
      <c r="AL34" s="238"/>
      <c r="AM34" s="238"/>
      <c r="AN34" s="238"/>
      <c r="AO34" s="238"/>
      <c r="AP34" s="238"/>
      <c r="AQ34" s="238"/>
      <c r="AR34" s="238"/>
      <c r="AS34" s="238">
        <f>SUM(C34:AR34)</f>
        <v>11093</v>
      </c>
      <c r="AT34" s="238">
        <f>B34*3</f>
        <v>96</v>
      </c>
      <c r="AU34" s="238">
        <v>115</v>
      </c>
      <c r="AV34" s="238">
        <f>AS34-(AU34*AT34)</f>
        <v>53</v>
      </c>
      <c r="AW34" s="238" t="s">
        <v>43</v>
      </c>
      <c r="AX34" s="238">
        <f>AT34</f>
        <v>96</v>
      </c>
      <c r="AY34" s="239">
        <f>AS34/AT34</f>
        <v>115.55208333333333</v>
      </c>
      <c r="AZ34" s="177">
        <f>COUNTIF(B34:AQ34,"&gt;399")</f>
        <v>0</v>
      </c>
    </row>
    <row r="35" spans="1:52" ht="15" customHeight="1" x14ac:dyDescent="0.2">
      <c r="A35" s="237" t="s">
        <v>406</v>
      </c>
      <c r="B35" s="238">
        <v>31</v>
      </c>
      <c r="C35" s="238">
        <v>349</v>
      </c>
      <c r="D35" s="238">
        <v>324</v>
      </c>
      <c r="E35" s="238">
        <v>345</v>
      </c>
      <c r="F35" s="238">
        <v>365</v>
      </c>
      <c r="G35" s="238">
        <v>338</v>
      </c>
      <c r="H35" s="238">
        <v>367</v>
      </c>
      <c r="I35" s="238">
        <v>338</v>
      </c>
      <c r="J35" s="238">
        <v>391</v>
      </c>
      <c r="K35" s="238">
        <v>289</v>
      </c>
      <c r="L35" s="238">
        <v>332</v>
      </c>
      <c r="M35" s="238" t="s">
        <v>452</v>
      </c>
      <c r="N35" s="311">
        <v>301</v>
      </c>
      <c r="O35" s="238">
        <v>358</v>
      </c>
      <c r="P35" s="358"/>
      <c r="Q35" s="238">
        <v>332</v>
      </c>
      <c r="R35" s="333">
        <v>362</v>
      </c>
      <c r="S35" s="238">
        <v>355</v>
      </c>
      <c r="T35" s="238" t="s">
        <v>452</v>
      </c>
      <c r="U35" s="238">
        <v>345</v>
      </c>
      <c r="V35" s="238">
        <v>303</v>
      </c>
      <c r="W35" s="238">
        <v>343</v>
      </c>
      <c r="X35" s="238">
        <v>317</v>
      </c>
      <c r="Y35" s="238">
        <v>389</v>
      </c>
      <c r="Z35" s="238">
        <v>343</v>
      </c>
      <c r="AA35" s="238">
        <v>378</v>
      </c>
      <c r="AB35" s="238">
        <v>344</v>
      </c>
      <c r="AC35" s="238">
        <v>350</v>
      </c>
      <c r="AD35" s="358"/>
      <c r="AE35" s="238">
        <v>352</v>
      </c>
      <c r="AF35" s="238">
        <v>335</v>
      </c>
      <c r="AG35" s="238">
        <v>334</v>
      </c>
      <c r="AH35" s="238">
        <v>330</v>
      </c>
      <c r="AI35" s="238">
        <v>368</v>
      </c>
      <c r="AJ35" s="238">
        <v>356</v>
      </c>
      <c r="AK35" s="238">
        <v>339</v>
      </c>
      <c r="AL35" s="238"/>
      <c r="AM35" s="238"/>
      <c r="AN35" s="238"/>
      <c r="AO35" s="238"/>
      <c r="AP35" s="238"/>
      <c r="AQ35" s="238"/>
      <c r="AR35" s="238"/>
      <c r="AS35" s="238">
        <f>SUM(C35:AR35)</f>
        <v>10672</v>
      </c>
      <c r="AT35" s="238">
        <f>B35*3</f>
        <v>93</v>
      </c>
      <c r="AU35" s="238">
        <v>114</v>
      </c>
      <c r="AV35" s="238">
        <f>AS35-(AU35*AT35)</f>
        <v>70</v>
      </c>
      <c r="AW35" s="238" t="s">
        <v>43</v>
      </c>
      <c r="AX35" s="238">
        <f>AT35</f>
        <v>93</v>
      </c>
      <c r="AY35" s="239">
        <f>AS35/AT35</f>
        <v>114.75268817204301</v>
      </c>
      <c r="AZ35" s="177">
        <f t="shared" ref="AZ35:AZ42" si="18">COUNTIF(B35:AQ35,"&gt;399")</f>
        <v>0</v>
      </c>
    </row>
    <row r="36" spans="1:52" ht="15" customHeight="1" x14ac:dyDescent="0.2">
      <c r="A36" s="237" t="s">
        <v>496</v>
      </c>
      <c r="B36" s="238">
        <v>5</v>
      </c>
      <c r="C36" s="238" t="s">
        <v>452</v>
      </c>
      <c r="D36" s="238" t="s">
        <v>452</v>
      </c>
      <c r="E36" s="238" t="s">
        <v>452</v>
      </c>
      <c r="F36" s="238" t="s">
        <v>452</v>
      </c>
      <c r="G36" s="238" t="s">
        <v>452</v>
      </c>
      <c r="H36" s="238" t="s">
        <v>452</v>
      </c>
      <c r="I36" s="238" t="s">
        <v>452</v>
      </c>
      <c r="J36" s="238" t="s">
        <v>452</v>
      </c>
      <c r="K36" s="238" t="s">
        <v>452</v>
      </c>
      <c r="L36" s="238" t="s">
        <v>452</v>
      </c>
      <c r="M36" s="238" t="s">
        <v>452</v>
      </c>
      <c r="N36" s="311" t="s">
        <v>452</v>
      </c>
      <c r="O36" s="238" t="s">
        <v>452</v>
      </c>
      <c r="P36" s="358"/>
      <c r="Q36" s="238" t="s">
        <v>452</v>
      </c>
      <c r="R36" s="333" t="s">
        <v>452</v>
      </c>
      <c r="S36" s="238" t="s">
        <v>452</v>
      </c>
      <c r="T36" s="238" t="s">
        <v>452</v>
      </c>
      <c r="U36" s="238" t="s">
        <v>452</v>
      </c>
      <c r="V36" s="238" t="s">
        <v>452</v>
      </c>
      <c r="W36" s="238" t="s">
        <v>452</v>
      </c>
      <c r="X36" s="238" t="s">
        <v>452</v>
      </c>
      <c r="Y36" s="238" t="s">
        <v>452</v>
      </c>
      <c r="Z36" s="238" t="s">
        <v>452</v>
      </c>
      <c r="AA36" s="238" t="s">
        <v>452</v>
      </c>
      <c r="AB36" s="238" t="s">
        <v>452</v>
      </c>
      <c r="AC36" s="238" t="s">
        <v>452</v>
      </c>
      <c r="AD36" s="358"/>
      <c r="AE36" s="238" t="s">
        <v>452</v>
      </c>
      <c r="AF36" s="238" t="s">
        <v>452</v>
      </c>
      <c r="AG36" s="238">
        <v>326</v>
      </c>
      <c r="AH36" s="238">
        <v>313</v>
      </c>
      <c r="AI36" s="238">
        <v>368</v>
      </c>
      <c r="AJ36" s="238">
        <v>340</v>
      </c>
      <c r="AK36" s="238">
        <v>365</v>
      </c>
      <c r="AL36" s="238"/>
      <c r="AM36" s="238"/>
      <c r="AN36" s="238"/>
      <c r="AO36" s="238"/>
      <c r="AP36" s="238"/>
      <c r="AQ36" s="238"/>
      <c r="AR36" s="238"/>
      <c r="AS36" s="238">
        <f>SUM(C36:AR36)</f>
        <v>1712</v>
      </c>
      <c r="AT36" s="238">
        <f>B36*3</f>
        <v>15</v>
      </c>
      <c r="AU36" s="238">
        <v>114</v>
      </c>
      <c r="AV36" s="238">
        <f>AS36-(AU36*AT36)</f>
        <v>2</v>
      </c>
      <c r="AW36" s="238" t="s">
        <v>43</v>
      </c>
      <c r="AX36" s="238">
        <f>AT36</f>
        <v>15</v>
      </c>
      <c r="AY36" s="239">
        <f>AS36/AT36</f>
        <v>114.13333333333334</v>
      </c>
      <c r="AZ36" s="177">
        <f t="shared" si="18"/>
        <v>0</v>
      </c>
    </row>
    <row r="37" spans="1:52" ht="15" customHeight="1" x14ac:dyDescent="0.2">
      <c r="A37" s="237" t="s">
        <v>404</v>
      </c>
      <c r="B37" s="238">
        <v>33</v>
      </c>
      <c r="C37" s="238">
        <v>372</v>
      </c>
      <c r="D37" s="238">
        <v>304</v>
      </c>
      <c r="E37" s="238">
        <v>343</v>
      </c>
      <c r="F37" s="238">
        <v>345</v>
      </c>
      <c r="G37" s="238">
        <v>375</v>
      </c>
      <c r="H37" s="238">
        <v>344</v>
      </c>
      <c r="I37" s="238">
        <v>335</v>
      </c>
      <c r="J37" s="238">
        <v>370</v>
      </c>
      <c r="K37" s="238">
        <v>337</v>
      </c>
      <c r="L37" s="238">
        <v>311</v>
      </c>
      <c r="M37" s="238">
        <v>353</v>
      </c>
      <c r="N37" s="311">
        <v>370</v>
      </c>
      <c r="O37" s="238">
        <v>317</v>
      </c>
      <c r="P37" s="358"/>
      <c r="Q37" s="238">
        <v>388</v>
      </c>
      <c r="R37" s="333">
        <v>357</v>
      </c>
      <c r="S37" s="238">
        <v>330</v>
      </c>
      <c r="T37" s="238">
        <v>348</v>
      </c>
      <c r="U37" s="238">
        <v>318</v>
      </c>
      <c r="V37" s="238">
        <v>322</v>
      </c>
      <c r="W37" s="238">
        <v>332</v>
      </c>
      <c r="X37" s="238">
        <v>337</v>
      </c>
      <c r="Y37" s="238">
        <v>294</v>
      </c>
      <c r="Z37" s="238">
        <v>340</v>
      </c>
      <c r="AA37" s="238">
        <v>357</v>
      </c>
      <c r="AB37" s="238">
        <v>363</v>
      </c>
      <c r="AC37" s="238">
        <v>347</v>
      </c>
      <c r="AD37" s="358"/>
      <c r="AE37" s="238">
        <v>356</v>
      </c>
      <c r="AF37" s="238">
        <v>334</v>
      </c>
      <c r="AG37" s="238">
        <v>321</v>
      </c>
      <c r="AH37" s="238">
        <v>314</v>
      </c>
      <c r="AI37" s="238">
        <v>391</v>
      </c>
      <c r="AJ37" s="238">
        <v>353</v>
      </c>
      <c r="AK37" s="238">
        <v>321</v>
      </c>
      <c r="AL37" s="238"/>
      <c r="AM37" s="238"/>
      <c r="AN37" s="238"/>
      <c r="AO37" s="238"/>
      <c r="AP37" s="238"/>
      <c r="AQ37" s="238"/>
      <c r="AR37" s="238"/>
      <c r="AS37" s="238">
        <f>SUM(C37:AR37)</f>
        <v>11299</v>
      </c>
      <c r="AT37" s="238">
        <f>B37*3</f>
        <v>99</v>
      </c>
      <c r="AU37" s="238">
        <v>114</v>
      </c>
      <c r="AV37" s="238">
        <f>AS37-(AU37*AT37)</f>
        <v>13</v>
      </c>
      <c r="AW37" s="238" t="s">
        <v>43</v>
      </c>
      <c r="AX37" s="238">
        <f>AT37</f>
        <v>99</v>
      </c>
      <c r="AY37" s="239">
        <f>AS37/AT37</f>
        <v>114.13131313131314</v>
      </c>
      <c r="AZ37" s="177">
        <f t="shared" si="18"/>
        <v>0</v>
      </c>
    </row>
    <row r="38" spans="1:52" ht="15" customHeight="1" x14ac:dyDescent="0.2">
      <c r="A38" s="237" t="s">
        <v>402</v>
      </c>
      <c r="B38" s="238">
        <v>33</v>
      </c>
      <c r="C38" s="238">
        <v>307</v>
      </c>
      <c r="D38" s="238">
        <v>300</v>
      </c>
      <c r="E38" s="238">
        <v>326</v>
      </c>
      <c r="F38" s="238">
        <v>339</v>
      </c>
      <c r="G38" s="238">
        <v>324</v>
      </c>
      <c r="H38" s="238">
        <v>316</v>
      </c>
      <c r="I38" s="238">
        <v>327</v>
      </c>
      <c r="J38" s="238">
        <v>360</v>
      </c>
      <c r="K38" s="238">
        <v>301</v>
      </c>
      <c r="L38" s="238">
        <v>371</v>
      </c>
      <c r="M38" s="238">
        <v>344</v>
      </c>
      <c r="N38" s="311">
        <v>320</v>
      </c>
      <c r="O38" s="238">
        <v>319</v>
      </c>
      <c r="P38" s="358"/>
      <c r="Q38" s="238">
        <v>341</v>
      </c>
      <c r="R38" s="333">
        <v>333</v>
      </c>
      <c r="S38" s="238">
        <v>297</v>
      </c>
      <c r="T38" s="238">
        <v>333</v>
      </c>
      <c r="U38" s="238">
        <v>343</v>
      </c>
      <c r="V38" s="238">
        <v>363</v>
      </c>
      <c r="W38" s="238">
        <v>330</v>
      </c>
      <c r="X38" s="238">
        <v>318</v>
      </c>
      <c r="Y38" s="238">
        <v>383</v>
      </c>
      <c r="Z38" s="238">
        <v>324</v>
      </c>
      <c r="AA38" s="238">
        <v>303</v>
      </c>
      <c r="AB38" s="238">
        <v>383</v>
      </c>
      <c r="AC38" s="238">
        <v>306</v>
      </c>
      <c r="AD38" s="358"/>
      <c r="AE38" s="238">
        <v>366</v>
      </c>
      <c r="AF38" s="238">
        <v>350</v>
      </c>
      <c r="AG38" s="238">
        <v>357</v>
      </c>
      <c r="AH38" s="238">
        <v>290</v>
      </c>
      <c r="AI38" s="238">
        <v>319</v>
      </c>
      <c r="AJ38" s="238">
        <v>367</v>
      </c>
      <c r="AK38" s="238">
        <v>344</v>
      </c>
      <c r="AL38" s="238"/>
      <c r="AM38" s="238"/>
      <c r="AN38" s="238"/>
      <c r="AO38" s="238"/>
      <c r="AP38" s="238"/>
      <c r="AQ38" s="238"/>
      <c r="AR38" s="238"/>
      <c r="AS38" s="238">
        <f>SUM(C38:AR38)</f>
        <v>11004</v>
      </c>
      <c r="AT38" s="238">
        <f>B38*3</f>
        <v>99</v>
      </c>
      <c r="AU38" s="238">
        <v>111</v>
      </c>
      <c r="AV38" s="238">
        <f>AS38-(AU38*AT38)</f>
        <v>15</v>
      </c>
      <c r="AW38" s="238" t="s">
        <v>43</v>
      </c>
      <c r="AX38" s="238">
        <f>AT38</f>
        <v>99</v>
      </c>
      <c r="AY38" s="239">
        <f>AS38/AT38</f>
        <v>111.15151515151516</v>
      </c>
      <c r="AZ38" s="177">
        <f t="shared" si="18"/>
        <v>0</v>
      </c>
    </row>
    <row r="39" spans="1:52" s="289" customFormat="1" ht="15" customHeight="1" x14ac:dyDescent="0.2">
      <c r="A39" s="286" t="s">
        <v>566</v>
      </c>
      <c r="B39" s="287">
        <v>11</v>
      </c>
      <c r="C39" s="287" t="s">
        <v>452</v>
      </c>
      <c r="D39" s="287" t="s">
        <v>452</v>
      </c>
      <c r="E39" s="287" t="s">
        <v>452</v>
      </c>
      <c r="F39" s="287" t="s">
        <v>452</v>
      </c>
      <c r="G39" s="287" t="s">
        <v>452</v>
      </c>
      <c r="H39" s="287" t="s">
        <v>452</v>
      </c>
      <c r="I39" s="287" t="s">
        <v>452</v>
      </c>
      <c r="J39" s="287" t="s">
        <v>452</v>
      </c>
      <c r="K39" s="287" t="s">
        <v>452</v>
      </c>
      <c r="L39" s="287" t="s">
        <v>452</v>
      </c>
      <c r="M39" s="287">
        <v>373</v>
      </c>
      <c r="N39" s="312" t="s">
        <v>452</v>
      </c>
      <c r="O39" s="287" t="s">
        <v>452</v>
      </c>
      <c r="P39" s="351"/>
      <c r="Q39" s="287">
        <v>345</v>
      </c>
      <c r="R39" s="334" t="s">
        <v>452</v>
      </c>
      <c r="S39" s="287" t="s">
        <v>452</v>
      </c>
      <c r="T39" s="287" t="s">
        <v>452</v>
      </c>
      <c r="U39" s="287" t="s">
        <v>452</v>
      </c>
      <c r="V39" s="287">
        <v>352</v>
      </c>
      <c r="W39" s="287">
        <v>319</v>
      </c>
      <c r="X39" s="287">
        <v>398</v>
      </c>
      <c r="Y39" s="287">
        <v>383</v>
      </c>
      <c r="Z39" s="287" t="s">
        <v>452</v>
      </c>
      <c r="AA39" s="287">
        <v>348</v>
      </c>
      <c r="AB39" s="287">
        <v>379</v>
      </c>
      <c r="AC39" s="287">
        <v>387</v>
      </c>
      <c r="AD39" s="351"/>
      <c r="AE39" s="287">
        <v>343</v>
      </c>
      <c r="AF39" s="287">
        <v>355</v>
      </c>
      <c r="AG39" s="287" t="s">
        <v>452</v>
      </c>
      <c r="AH39" s="287" t="s">
        <v>452</v>
      </c>
      <c r="AI39" s="287" t="s">
        <v>452</v>
      </c>
      <c r="AJ39" s="287" t="s">
        <v>452</v>
      </c>
      <c r="AK39" s="287" t="s">
        <v>452</v>
      </c>
      <c r="AL39" s="287"/>
      <c r="AM39" s="287"/>
      <c r="AN39" s="287"/>
      <c r="AO39" s="287"/>
      <c r="AP39" s="287"/>
      <c r="AQ39" s="287"/>
      <c r="AR39" s="287"/>
      <c r="AS39" s="287">
        <f t="shared" ref="AS39:AS42" si="19">SUM(C39:AR39)</f>
        <v>3982</v>
      </c>
      <c r="AT39" s="287">
        <f t="shared" ref="AT34:AT39" si="20">B39*3</f>
        <v>33</v>
      </c>
      <c r="AU39" s="287">
        <v>120</v>
      </c>
      <c r="AV39" s="287">
        <f t="shared" ref="AV39:AV42" si="21">AS39-(AU39*AT39)</f>
        <v>22</v>
      </c>
      <c r="AW39" s="287" t="s">
        <v>43</v>
      </c>
      <c r="AX39" s="287">
        <f t="shared" ref="AX39:AX42" si="22">AT39</f>
        <v>33</v>
      </c>
      <c r="AY39" s="288">
        <f t="shared" ref="AY39:AY42" si="23">AS39/AT39</f>
        <v>120.66666666666667</v>
      </c>
      <c r="AZ39" s="177">
        <f t="shared" si="18"/>
        <v>0</v>
      </c>
    </row>
    <row r="40" spans="1:52" s="289" customFormat="1" ht="15" customHeight="1" x14ac:dyDescent="0.2">
      <c r="A40" s="286" t="s">
        <v>403</v>
      </c>
      <c r="B40" s="287">
        <v>19</v>
      </c>
      <c r="C40" s="287">
        <v>328</v>
      </c>
      <c r="D40" s="287">
        <v>332</v>
      </c>
      <c r="E40" s="287">
        <v>338</v>
      </c>
      <c r="F40" s="287">
        <v>327</v>
      </c>
      <c r="G40" s="287">
        <v>362</v>
      </c>
      <c r="H40" s="287">
        <v>331</v>
      </c>
      <c r="I40" s="287">
        <v>303</v>
      </c>
      <c r="J40" s="287">
        <v>369</v>
      </c>
      <c r="K40" s="287">
        <v>344</v>
      </c>
      <c r="L40" s="287">
        <v>421</v>
      </c>
      <c r="M40" s="287">
        <v>378</v>
      </c>
      <c r="N40" s="312">
        <v>327</v>
      </c>
      <c r="O40" s="287">
        <v>350</v>
      </c>
      <c r="P40" s="351"/>
      <c r="Q40" s="287">
        <v>365</v>
      </c>
      <c r="R40" s="334">
        <v>321</v>
      </c>
      <c r="S40" s="287">
        <v>344</v>
      </c>
      <c r="T40" s="287">
        <v>304</v>
      </c>
      <c r="U40" s="287">
        <v>197</v>
      </c>
      <c r="V40" s="287" t="s">
        <v>452</v>
      </c>
      <c r="W40" s="287" t="s">
        <v>452</v>
      </c>
      <c r="X40" s="287" t="s">
        <v>452</v>
      </c>
      <c r="Y40" s="287" t="s">
        <v>452</v>
      </c>
      <c r="Z40" s="287">
        <v>322</v>
      </c>
      <c r="AA40" s="287" t="s">
        <v>452</v>
      </c>
      <c r="AB40" s="287" t="s">
        <v>452</v>
      </c>
      <c r="AC40" s="287" t="s">
        <v>452</v>
      </c>
      <c r="AD40" s="351"/>
      <c r="AE40" s="287" t="s">
        <v>452</v>
      </c>
      <c r="AF40" s="287" t="s">
        <v>452</v>
      </c>
      <c r="AG40" s="287" t="s">
        <v>452</v>
      </c>
      <c r="AH40" s="287" t="s">
        <v>452</v>
      </c>
      <c r="AI40" s="287" t="s">
        <v>452</v>
      </c>
      <c r="AJ40" s="287" t="s">
        <v>452</v>
      </c>
      <c r="AK40" s="287" t="s">
        <v>452</v>
      </c>
      <c r="AL40" s="287"/>
      <c r="AM40" s="287"/>
      <c r="AN40" s="287"/>
      <c r="AO40" s="287"/>
      <c r="AP40" s="287"/>
      <c r="AQ40" s="287"/>
      <c r="AR40" s="287"/>
      <c r="AS40" s="287">
        <f t="shared" si="19"/>
        <v>6363</v>
      </c>
      <c r="AT40" s="287">
        <f>B40*3-1</f>
        <v>56</v>
      </c>
      <c r="AU40" s="287">
        <v>113</v>
      </c>
      <c r="AV40" s="287">
        <f t="shared" si="21"/>
        <v>35</v>
      </c>
      <c r="AW40" s="287" t="s">
        <v>43</v>
      </c>
      <c r="AX40" s="287">
        <f t="shared" si="22"/>
        <v>56</v>
      </c>
      <c r="AY40" s="288">
        <f t="shared" si="23"/>
        <v>113.625</v>
      </c>
      <c r="AZ40" s="177">
        <f t="shared" si="18"/>
        <v>1</v>
      </c>
    </row>
    <row r="41" spans="1:52" s="289" customFormat="1" ht="15" customHeight="1" x14ac:dyDescent="0.2">
      <c r="A41" s="286" t="s">
        <v>621</v>
      </c>
      <c r="B41" s="287">
        <v>1</v>
      </c>
      <c r="C41" s="287" t="s">
        <v>452</v>
      </c>
      <c r="D41" s="287" t="s">
        <v>452</v>
      </c>
      <c r="E41" s="287" t="s">
        <v>452</v>
      </c>
      <c r="F41" s="287" t="s">
        <v>452</v>
      </c>
      <c r="G41" s="287" t="s">
        <v>452</v>
      </c>
      <c r="H41" s="287" t="s">
        <v>452</v>
      </c>
      <c r="I41" s="287" t="s">
        <v>452</v>
      </c>
      <c r="J41" s="287" t="s">
        <v>452</v>
      </c>
      <c r="K41" s="287" t="s">
        <v>452</v>
      </c>
      <c r="L41" s="287" t="s">
        <v>452</v>
      </c>
      <c r="M41" s="287" t="s">
        <v>452</v>
      </c>
      <c r="N41" s="312" t="s">
        <v>452</v>
      </c>
      <c r="O41" s="287" t="s">
        <v>452</v>
      </c>
      <c r="P41" s="351"/>
      <c r="Q41" s="287" t="s">
        <v>452</v>
      </c>
      <c r="R41" s="334" t="s">
        <v>452</v>
      </c>
      <c r="S41" s="287" t="s">
        <v>452</v>
      </c>
      <c r="T41" s="287">
        <v>340</v>
      </c>
      <c r="U41" s="287" t="s">
        <v>452</v>
      </c>
      <c r="V41" s="287" t="s">
        <v>452</v>
      </c>
      <c r="W41" s="287" t="s">
        <v>452</v>
      </c>
      <c r="X41" s="287" t="s">
        <v>452</v>
      </c>
      <c r="Y41" s="287" t="s">
        <v>452</v>
      </c>
      <c r="Z41" s="287" t="s">
        <v>452</v>
      </c>
      <c r="AA41" s="287" t="s">
        <v>452</v>
      </c>
      <c r="AB41" s="287" t="s">
        <v>452</v>
      </c>
      <c r="AC41" s="287" t="s">
        <v>452</v>
      </c>
      <c r="AD41" s="351"/>
      <c r="AE41" s="287" t="s">
        <v>452</v>
      </c>
      <c r="AF41" s="287" t="s">
        <v>452</v>
      </c>
      <c r="AG41" s="287" t="s">
        <v>452</v>
      </c>
      <c r="AH41" s="287" t="s">
        <v>452</v>
      </c>
      <c r="AI41" s="287" t="s">
        <v>452</v>
      </c>
      <c r="AJ41" s="287" t="s">
        <v>452</v>
      </c>
      <c r="AK41" s="287" t="s">
        <v>452</v>
      </c>
      <c r="AL41" s="287"/>
      <c r="AM41" s="287"/>
      <c r="AN41" s="287"/>
      <c r="AO41" s="287"/>
      <c r="AP41" s="287"/>
      <c r="AQ41" s="287"/>
      <c r="AR41" s="287"/>
      <c r="AS41" s="287">
        <f t="shared" si="19"/>
        <v>340</v>
      </c>
      <c r="AT41" s="287">
        <f>B41*3</f>
        <v>3</v>
      </c>
      <c r="AU41" s="287">
        <v>113</v>
      </c>
      <c r="AV41" s="287">
        <f t="shared" si="21"/>
        <v>1</v>
      </c>
      <c r="AW41" s="287" t="s">
        <v>43</v>
      </c>
      <c r="AX41" s="287">
        <f t="shared" si="22"/>
        <v>3</v>
      </c>
      <c r="AY41" s="288">
        <f t="shared" si="23"/>
        <v>113.33333333333333</v>
      </c>
      <c r="AZ41" s="177">
        <f t="shared" si="18"/>
        <v>0</v>
      </c>
    </row>
    <row r="42" spans="1:52" s="289" customFormat="1" ht="15" customHeight="1" x14ac:dyDescent="0.2">
      <c r="A42" s="286" t="s">
        <v>640</v>
      </c>
      <c r="B42" s="287">
        <v>1</v>
      </c>
      <c r="C42" s="287" t="s">
        <v>452</v>
      </c>
      <c r="D42" s="287" t="s">
        <v>452</v>
      </c>
      <c r="E42" s="287" t="s">
        <v>452</v>
      </c>
      <c r="F42" s="287" t="s">
        <v>452</v>
      </c>
      <c r="G42" s="287" t="s">
        <v>452</v>
      </c>
      <c r="H42" s="287" t="s">
        <v>452</v>
      </c>
      <c r="I42" s="287" t="s">
        <v>452</v>
      </c>
      <c r="J42" s="287" t="s">
        <v>452</v>
      </c>
      <c r="K42" s="287" t="s">
        <v>452</v>
      </c>
      <c r="L42" s="287" t="s">
        <v>452</v>
      </c>
      <c r="M42" s="287" t="s">
        <v>452</v>
      </c>
      <c r="N42" s="312" t="s">
        <v>452</v>
      </c>
      <c r="O42" s="287" t="s">
        <v>452</v>
      </c>
      <c r="P42" s="351"/>
      <c r="Q42" s="287" t="s">
        <v>452</v>
      </c>
      <c r="R42" s="334" t="s">
        <v>452</v>
      </c>
      <c r="S42" s="287" t="s">
        <v>452</v>
      </c>
      <c r="T42" s="287" t="s">
        <v>452</v>
      </c>
      <c r="U42" s="287">
        <v>83</v>
      </c>
      <c r="V42" s="287" t="s">
        <v>452</v>
      </c>
      <c r="W42" s="287" t="s">
        <v>452</v>
      </c>
      <c r="X42" s="287" t="s">
        <v>452</v>
      </c>
      <c r="Y42" s="287" t="s">
        <v>452</v>
      </c>
      <c r="Z42" s="287" t="s">
        <v>452</v>
      </c>
      <c r="AA42" s="287" t="s">
        <v>452</v>
      </c>
      <c r="AB42" s="287" t="s">
        <v>452</v>
      </c>
      <c r="AC42" s="287" t="s">
        <v>452</v>
      </c>
      <c r="AD42" s="351"/>
      <c r="AE42" s="287" t="s">
        <v>452</v>
      </c>
      <c r="AF42" s="287" t="s">
        <v>452</v>
      </c>
      <c r="AG42" s="287" t="s">
        <v>452</v>
      </c>
      <c r="AH42" s="287" t="s">
        <v>452</v>
      </c>
      <c r="AI42" s="287" t="s">
        <v>452</v>
      </c>
      <c r="AJ42" s="287" t="s">
        <v>452</v>
      </c>
      <c r="AK42" s="287" t="s">
        <v>452</v>
      </c>
      <c r="AL42" s="287"/>
      <c r="AM42" s="287"/>
      <c r="AN42" s="287"/>
      <c r="AO42" s="287"/>
      <c r="AP42" s="287"/>
      <c r="AQ42" s="287"/>
      <c r="AR42" s="287"/>
      <c r="AS42" s="287">
        <f t="shared" si="19"/>
        <v>83</v>
      </c>
      <c r="AT42" s="287">
        <f>B42*3-2</f>
        <v>1</v>
      </c>
      <c r="AU42" s="287">
        <v>83</v>
      </c>
      <c r="AV42" s="287">
        <f t="shared" si="21"/>
        <v>0</v>
      </c>
      <c r="AW42" s="287" t="s">
        <v>43</v>
      </c>
      <c r="AX42" s="287">
        <f t="shared" si="22"/>
        <v>1</v>
      </c>
      <c r="AY42" s="288">
        <f t="shared" si="23"/>
        <v>83</v>
      </c>
      <c r="AZ42" s="177">
        <f t="shared" si="18"/>
        <v>0</v>
      </c>
    </row>
    <row r="43" spans="1:52" ht="15" customHeight="1" x14ac:dyDescent="0.2">
      <c r="A43" s="165"/>
      <c r="B43" s="40"/>
      <c r="C43" s="40"/>
      <c r="D43" s="40"/>
      <c r="E43" s="40"/>
      <c r="F43" s="40"/>
      <c r="G43" s="40"/>
      <c r="H43" s="40"/>
      <c r="I43" s="40"/>
      <c r="J43" s="40"/>
      <c r="K43" s="40"/>
      <c r="L43" s="40"/>
      <c r="M43" s="40"/>
      <c r="N43" s="40"/>
      <c r="O43" s="40"/>
      <c r="Q43" s="40"/>
      <c r="R43" s="40"/>
      <c r="S43" s="40"/>
      <c r="T43" s="40"/>
      <c r="U43" s="40"/>
      <c r="V43" s="40"/>
      <c r="W43" s="40"/>
      <c r="X43" s="40"/>
      <c r="Y43" s="40"/>
      <c r="Z43" s="40"/>
      <c r="AA43" s="40"/>
      <c r="AB43" s="40"/>
      <c r="AC43" s="40"/>
      <c r="AE43" s="40"/>
      <c r="AF43" s="40"/>
      <c r="AG43" s="40"/>
      <c r="AH43" s="40"/>
      <c r="AI43" s="40"/>
      <c r="AJ43" s="40"/>
      <c r="AK43" s="40"/>
      <c r="AL43" s="40"/>
      <c r="AM43" s="40"/>
      <c r="AN43" s="40"/>
      <c r="AO43" s="40"/>
      <c r="AP43" s="40"/>
      <c r="AQ43" s="40"/>
      <c r="AR43" s="40"/>
      <c r="AS43" s="40"/>
      <c r="AT43" s="40"/>
      <c r="AU43" s="40"/>
      <c r="AV43" s="40"/>
      <c r="AW43" s="40"/>
      <c r="AX43" s="40"/>
      <c r="AY43" s="41"/>
      <c r="AZ43" s="184">
        <f>SUM(AZ34:AZ42)</f>
        <v>1</v>
      </c>
    </row>
    <row r="44" spans="1:52" ht="15" customHeight="1" x14ac:dyDescent="0.2">
      <c r="A44" s="165" t="s">
        <v>199</v>
      </c>
    </row>
    <row r="45" spans="1:52" ht="15" customHeight="1" x14ac:dyDescent="0.2">
      <c r="A45" s="216" t="s">
        <v>441</v>
      </c>
      <c r="B45" s="217">
        <v>30</v>
      </c>
      <c r="C45" s="217">
        <v>411</v>
      </c>
      <c r="D45" s="217">
        <v>357</v>
      </c>
      <c r="E45" s="217">
        <v>372</v>
      </c>
      <c r="F45" s="217">
        <v>381</v>
      </c>
      <c r="G45" s="217">
        <v>411</v>
      </c>
      <c r="H45" s="217">
        <v>421</v>
      </c>
      <c r="I45" s="217">
        <v>354</v>
      </c>
      <c r="J45" s="217">
        <v>397</v>
      </c>
      <c r="K45" s="217">
        <v>371</v>
      </c>
      <c r="L45" s="217">
        <v>376</v>
      </c>
      <c r="M45" s="217">
        <v>427</v>
      </c>
      <c r="N45" s="313">
        <v>423</v>
      </c>
      <c r="O45" s="217">
        <v>367</v>
      </c>
      <c r="P45" s="358"/>
      <c r="Q45" s="217">
        <v>345</v>
      </c>
      <c r="R45" s="335">
        <v>390</v>
      </c>
      <c r="S45" s="217">
        <v>340</v>
      </c>
      <c r="T45" s="217" t="s">
        <v>452</v>
      </c>
      <c r="U45" s="217">
        <v>359</v>
      </c>
      <c r="V45" s="217">
        <v>368</v>
      </c>
      <c r="W45" s="217" t="s">
        <v>452</v>
      </c>
      <c r="X45" s="217">
        <v>392</v>
      </c>
      <c r="Y45" s="217">
        <v>378</v>
      </c>
      <c r="Z45" s="217">
        <v>402</v>
      </c>
      <c r="AA45" s="217">
        <v>386</v>
      </c>
      <c r="AB45" s="217">
        <v>389</v>
      </c>
      <c r="AC45" s="217">
        <v>414</v>
      </c>
      <c r="AD45" s="358"/>
      <c r="AE45" s="217">
        <v>354</v>
      </c>
      <c r="AF45" s="217">
        <v>415</v>
      </c>
      <c r="AG45" s="217">
        <v>391</v>
      </c>
      <c r="AH45" s="217">
        <v>413</v>
      </c>
      <c r="AI45" s="217">
        <v>418</v>
      </c>
      <c r="AJ45" s="217" t="s">
        <v>452</v>
      </c>
      <c r="AK45" s="217">
        <v>428</v>
      </c>
      <c r="AL45" s="217"/>
      <c r="AM45" s="217"/>
      <c r="AN45" s="217"/>
      <c r="AO45" s="217"/>
      <c r="AP45" s="217"/>
      <c r="AQ45" s="217"/>
      <c r="AR45" s="217"/>
      <c r="AS45" s="217">
        <f>SUM(C45:AR45)</f>
        <v>11650</v>
      </c>
      <c r="AT45" s="217">
        <f>B45*3</f>
        <v>90</v>
      </c>
      <c r="AU45" s="217">
        <v>129</v>
      </c>
      <c r="AV45" s="217">
        <f>AS45-(AU45*AT45)</f>
        <v>40</v>
      </c>
      <c r="AW45" s="217" t="s">
        <v>43</v>
      </c>
      <c r="AX45" s="217">
        <f>AT45</f>
        <v>90</v>
      </c>
      <c r="AY45" s="218">
        <f>AS45/AT45</f>
        <v>129.44444444444446</v>
      </c>
      <c r="AZ45" s="177">
        <f>COUNTIF(B45:AQ45,"&gt;399")</f>
        <v>11</v>
      </c>
    </row>
    <row r="46" spans="1:52" ht="15" customHeight="1" x14ac:dyDescent="0.2">
      <c r="A46" s="216" t="s">
        <v>442</v>
      </c>
      <c r="B46" s="217">
        <v>33</v>
      </c>
      <c r="C46" s="217">
        <v>349</v>
      </c>
      <c r="D46" s="217">
        <v>382</v>
      </c>
      <c r="E46" s="217">
        <v>395</v>
      </c>
      <c r="F46" s="217">
        <v>370</v>
      </c>
      <c r="G46" s="217">
        <v>399</v>
      </c>
      <c r="H46" s="217">
        <v>385</v>
      </c>
      <c r="I46" s="217">
        <v>391</v>
      </c>
      <c r="J46" s="217">
        <v>400</v>
      </c>
      <c r="K46" s="217">
        <v>372</v>
      </c>
      <c r="L46" s="217">
        <v>367</v>
      </c>
      <c r="M46" s="217">
        <v>390</v>
      </c>
      <c r="N46" s="313">
        <v>337</v>
      </c>
      <c r="O46" s="217">
        <v>396</v>
      </c>
      <c r="P46" s="358"/>
      <c r="Q46" s="217">
        <v>364</v>
      </c>
      <c r="R46" s="335">
        <v>411</v>
      </c>
      <c r="S46" s="217">
        <v>377</v>
      </c>
      <c r="T46" s="217">
        <v>332</v>
      </c>
      <c r="U46" s="217">
        <v>409</v>
      </c>
      <c r="V46" s="217">
        <v>438</v>
      </c>
      <c r="W46" s="217">
        <v>412</v>
      </c>
      <c r="X46" s="217">
        <v>368</v>
      </c>
      <c r="Y46" s="217">
        <v>398</v>
      </c>
      <c r="Z46" s="217">
        <v>358</v>
      </c>
      <c r="AA46" s="217">
        <v>360</v>
      </c>
      <c r="AB46" s="217">
        <v>359</v>
      </c>
      <c r="AC46" s="217">
        <v>372</v>
      </c>
      <c r="AD46" s="358"/>
      <c r="AE46" s="217">
        <v>420</v>
      </c>
      <c r="AF46" s="217">
        <v>369</v>
      </c>
      <c r="AG46" s="217">
        <v>348</v>
      </c>
      <c r="AH46" s="217">
        <v>330</v>
      </c>
      <c r="AI46" s="217">
        <v>410</v>
      </c>
      <c r="AJ46" s="217">
        <v>358</v>
      </c>
      <c r="AK46" s="217">
        <v>367</v>
      </c>
      <c r="AL46" s="217"/>
      <c r="AM46" s="217"/>
      <c r="AN46" s="217"/>
      <c r="AO46" s="217"/>
      <c r="AP46" s="217"/>
      <c r="AQ46" s="217"/>
      <c r="AR46" s="217"/>
      <c r="AS46" s="217">
        <f>SUM(C46:AR46)</f>
        <v>12493</v>
      </c>
      <c r="AT46" s="217">
        <f>B46*3</f>
        <v>99</v>
      </c>
      <c r="AU46" s="217">
        <v>126</v>
      </c>
      <c r="AV46" s="217">
        <f>AS46-(AU46*AT46)</f>
        <v>19</v>
      </c>
      <c r="AW46" s="217" t="s">
        <v>43</v>
      </c>
      <c r="AX46" s="217">
        <f>AT46</f>
        <v>99</v>
      </c>
      <c r="AY46" s="218">
        <f>AS46/AT46</f>
        <v>126.1919191919192</v>
      </c>
      <c r="AZ46" s="177">
        <f t="shared" ref="AZ46:AZ54" si="24">COUNTIF(B46:AQ46,"&gt;399")</f>
        <v>7</v>
      </c>
    </row>
    <row r="47" spans="1:52" ht="15" customHeight="1" x14ac:dyDescent="0.2">
      <c r="A47" s="216" t="s">
        <v>438</v>
      </c>
      <c r="B47" s="217">
        <v>28</v>
      </c>
      <c r="C47" s="217">
        <v>357</v>
      </c>
      <c r="D47" s="217">
        <v>349</v>
      </c>
      <c r="E47" s="217">
        <v>438</v>
      </c>
      <c r="F47" s="217">
        <v>367</v>
      </c>
      <c r="G47" s="217">
        <v>418</v>
      </c>
      <c r="H47" s="217">
        <v>340</v>
      </c>
      <c r="I47" s="217">
        <v>367</v>
      </c>
      <c r="J47" s="217">
        <v>357</v>
      </c>
      <c r="K47" s="217">
        <v>351</v>
      </c>
      <c r="L47" s="217" t="s">
        <v>452</v>
      </c>
      <c r="M47" s="217">
        <v>400</v>
      </c>
      <c r="N47" s="313">
        <v>352</v>
      </c>
      <c r="O47" s="217">
        <v>381</v>
      </c>
      <c r="P47" s="358"/>
      <c r="Q47" s="217" t="s">
        <v>452</v>
      </c>
      <c r="R47" s="335">
        <v>379</v>
      </c>
      <c r="S47" s="217">
        <v>355</v>
      </c>
      <c r="T47" s="217">
        <v>385</v>
      </c>
      <c r="U47" s="217">
        <v>367</v>
      </c>
      <c r="V47" s="217">
        <v>439</v>
      </c>
      <c r="W47" s="217">
        <v>337</v>
      </c>
      <c r="X47" s="217">
        <v>359</v>
      </c>
      <c r="Y47" s="217">
        <v>326</v>
      </c>
      <c r="Z47" s="217" t="s">
        <v>452</v>
      </c>
      <c r="AA47" s="217">
        <v>333</v>
      </c>
      <c r="AB47" s="217">
        <v>329</v>
      </c>
      <c r="AC47" s="217">
        <v>400</v>
      </c>
      <c r="AD47" s="358"/>
      <c r="AE47" s="217">
        <v>379</v>
      </c>
      <c r="AF47" s="217">
        <v>373</v>
      </c>
      <c r="AG47" s="217">
        <v>330</v>
      </c>
      <c r="AH47" s="217" t="s">
        <v>452</v>
      </c>
      <c r="AI47" s="217" t="s">
        <v>452</v>
      </c>
      <c r="AJ47" s="217">
        <v>391</v>
      </c>
      <c r="AK47" s="217">
        <v>386</v>
      </c>
      <c r="AL47" s="217"/>
      <c r="AM47" s="217"/>
      <c r="AN47" s="217"/>
      <c r="AO47" s="217"/>
      <c r="AP47" s="217"/>
      <c r="AQ47" s="217"/>
      <c r="AR47" s="217"/>
      <c r="AS47" s="217">
        <f>SUM(C47:AR47)</f>
        <v>10345</v>
      </c>
      <c r="AT47" s="217">
        <f>B47*3</f>
        <v>84</v>
      </c>
      <c r="AU47" s="217">
        <v>123</v>
      </c>
      <c r="AV47" s="217">
        <f>AS47-(AU47*AT47)</f>
        <v>13</v>
      </c>
      <c r="AW47" s="217" t="s">
        <v>43</v>
      </c>
      <c r="AX47" s="217">
        <f>AT47</f>
        <v>84</v>
      </c>
      <c r="AY47" s="218">
        <f>AS47/AT47</f>
        <v>123.1547619047619</v>
      </c>
      <c r="AZ47" s="177">
        <f t="shared" si="24"/>
        <v>5</v>
      </c>
    </row>
    <row r="48" spans="1:52" ht="15" customHeight="1" x14ac:dyDescent="0.2">
      <c r="A48" s="216" t="s">
        <v>440</v>
      </c>
      <c r="B48" s="217">
        <v>33</v>
      </c>
      <c r="C48" s="217">
        <v>353</v>
      </c>
      <c r="D48" s="217">
        <v>363</v>
      </c>
      <c r="E48" s="217">
        <v>355</v>
      </c>
      <c r="F48" s="217">
        <v>339</v>
      </c>
      <c r="G48" s="217">
        <v>381</v>
      </c>
      <c r="H48" s="217">
        <v>318</v>
      </c>
      <c r="I48" s="217">
        <v>337</v>
      </c>
      <c r="J48" s="217">
        <v>349</v>
      </c>
      <c r="K48" s="217">
        <v>335</v>
      </c>
      <c r="L48" s="217">
        <v>377</v>
      </c>
      <c r="M48" s="217">
        <v>362</v>
      </c>
      <c r="N48" s="313">
        <v>369</v>
      </c>
      <c r="O48" s="217">
        <v>332</v>
      </c>
      <c r="P48" s="358"/>
      <c r="Q48" s="217">
        <v>352</v>
      </c>
      <c r="R48" s="335">
        <v>362</v>
      </c>
      <c r="S48" s="217">
        <v>334</v>
      </c>
      <c r="T48" s="217">
        <v>341</v>
      </c>
      <c r="U48" s="217">
        <v>348</v>
      </c>
      <c r="V48" s="217">
        <v>358</v>
      </c>
      <c r="W48" s="217">
        <v>316</v>
      </c>
      <c r="X48" s="217">
        <v>351</v>
      </c>
      <c r="Y48" s="217">
        <v>348</v>
      </c>
      <c r="Z48" s="217">
        <v>328</v>
      </c>
      <c r="AA48" s="217">
        <v>362</v>
      </c>
      <c r="AB48" s="217">
        <v>361</v>
      </c>
      <c r="AC48" s="217">
        <v>395</v>
      </c>
      <c r="AD48" s="358"/>
      <c r="AE48" s="217">
        <v>366</v>
      </c>
      <c r="AF48" s="217">
        <v>369</v>
      </c>
      <c r="AG48" s="217">
        <v>323</v>
      </c>
      <c r="AH48" s="217">
        <v>232</v>
      </c>
      <c r="AI48" s="217">
        <v>399</v>
      </c>
      <c r="AJ48" s="217">
        <v>345</v>
      </c>
      <c r="AK48" s="217">
        <v>383</v>
      </c>
      <c r="AL48" s="217"/>
      <c r="AM48" s="217"/>
      <c r="AN48" s="217"/>
      <c r="AO48" s="217"/>
      <c r="AP48" s="217"/>
      <c r="AQ48" s="217"/>
      <c r="AR48" s="217"/>
      <c r="AS48" s="217">
        <f>SUM(C48:AR48)</f>
        <v>11543</v>
      </c>
      <c r="AT48" s="217">
        <f>B48*3-1</f>
        <v>98</v>
      </c>
      <c r="AU48" s="217">
        <v>117</v>
      </c>
      <c r="AV48" s="217">
        <f>AS48-(AU48*AT48)</f>
        <v>77</v>
      </c>
      <c r="AW48" s="217" t="s">
        <v>43</v>
      </c>
      <c r="AX48" s="217">
        <f>AT48</f>
        <v>98</v>
      </c>
      <c r="AY48" s="218">
        <f>AS48/AT48</f>
        <v>117.78571428571429</v>
      </c>
      <c r="AZ48" s="177">
        <f t="shared" si="24"/>
        <v>0</v>
      </c>
    </row>
    <row r="49" spans="1:52" ht="15" customHeight="1" x14ac:dyDescent="0.2">
      <c r="A49" s="216" t="s">
        <v>439</v>
      </c>
      <c r="B49" s="217">
        <v>33</v>
      </c>
      <c r="C49" s="217">
        <v>366</v>
      </c>
      <c r="D49" s="217">
        <v>326</v>
      </c>
      <c r="E49" s="217">
        <v>322</v>
      </c>
      <c r="F49" s="217">
        <v>295</v>
      </c>
      <c r="G49" s="217">
        <v>367</v>
      </c>
      <c r="H49" s="217">
        <v>337</v>
      </c>
      <c r="I49" s="217">
        <v>357</v>
      </c>
      <c r="J49" s="217">
        <v>342</v>
      </c>
      <c r="K49" s="217">
        <v>356</v>
      </c>
      <c r="L49" s="217">
        <v>347</v>
      </c>
      <c r="M49" s="217">
        <v>380</v>
      </c>
      <c r="N49" s="313">
        <v>316</v>
      </c>
      <c r="O49" s="217">
        <v>355</v>
      </c>
      <c r="P49" s="358"/>
      <c r="Q49" s="217">
        <v>346</v>
      </c>
      <c r="R49" s="335">
        <v>395</v>
      </c>
      <c r="S49" s="217">
        <v>328</v>
      </c>
      <c r="T49" s="217">
        <v>358</v>
      </c>
      <c r="U49" s="217">
        <v>370</v>
      </c>
      <c r="V49" s="217">
        <v>407</v>
      </c>
      <c r="W49" s="217">
        <v>365</v>
      </c>
      <c r="X49" s="217">
        <v>358</v>
      </c>
      <c r="Y49" s="217">
        <v>338</v>
      </c>
      <c r="Z49" s="217">
        <v>305</v>
      </c>
      <c r="AA49" s="217">
        <v>383</v>
      </c>
      <c r="AB49" s="217">
        <v>371</v>
      </c>
      <c r="AC49" s="217">
        <v>372</v>
      </c>
      <c r="AD49" s="358"/>
      <c r="AE49" s="217">
        <v>355</v>
      </c>
      <c r="AF49" s="217">
        <v>301</v>
      </c>
      <c r="AG49" s="217">
        <v>346</v>
      </c>
      <c r="AH49" s="217">
        <v>386</v>
      </c>
      <c r="AI49" s="217">
        <v>373</v>
      </c>
      <c r="AJ49" s="217">
        <v>361</v>
      </c>
      <c r="AK49" s="217">
        <v>356</v>
      </c>
      <c r="AL49" s="217"/>
      <c r="AM49" s="217"/>
      <c r="AN49" s="217"/>
      <c r="AO49" s="217"/>
      <c r="AP49" s="217"/>
      <c r="AQ49" s="217"/>
      <c r="AR49" s="217"/>
      <c r="AS49" s="217">
        <f>SUM(C49:AR49)</f>
        <v>11640</v>
      </c>
      <c r="AT49" s="217">
        <f>B49*3</f>
        <v>99</v>
      </c>
      <c r="AU49" s="217">
        <v>117</v>
      </c>
      <c r="AV49" s="217">
        <f>AS49-(AU49*AT49)</f>
        <v>57</v>
      </c>
      <c r="AW49" s="217" t="s">
        <v>43</v>
      </c>
      <c r="AX49" s="217">
        <f>AT49</f>
        <v>99</v>
      </c>
      <c r="AY49" s="218">
        <f>AS49/AT49</f>
        <v>117.57575757575758</v>
      </c>
      <c r="AZ49" s="177">
        <f t="shared" si="24"/>
        <v>1</v>
      </c>
    </row>
    <row r="50" spans="1:52" s="282" customFormat="1" ht="15" customHeight="1" x14ac:dyDescent="0.2">
      <c r="A50" s="283" t="s">
        <v>734</v>
      </c>
      <c r="B50" s="284">
        <v>1</v>
      </c>
      <c r="C50" s="284" t="s">
        <v>452</v>
      </c>
      <c r="D50" s="284" t="s">
        <v>452</v>
      </c>
      <c r="E50" s="284" t="s">
        <v>452</v>
      </c>
      <c r="F50" s="284" t="s">
        <v>452</v>
      </c>
      <c r="G50" s="284" t="s">
        <v>452</v>
      </c>
      <c r="H50" s="284" t="s">
        <v>452</v>
      </c>
      <c r="I50" s="284" t="s">
        <v>452</v>
      </c>
      <c r="J50" s="284" t="s">
        <v>452</v>
      </c>
      <c r="K50" s="284" t="s">
        <v>452</v>
      </c>
      <c r="L50" s="284" t="s">
        <v>452</v>
      </c>
      <c r="M50" s="284" t="s">
        <v>452</v>
      </c>
      <c r="N50" s="314" t="s">
        <v>452</v>
      </c>
      <c r="O50" s="284" t="s">
        <v>452</v>
      </c>
      <c r="P50" s="352"/>
      <c r="Q50" s="284" t="s">
        <v>452</v>
      </c>
      <c r="R50" s="336" t="s">
        <v>452</v>
      </c>
      <c r="S50" s="284" t="s">
        <v>452</v>
      </c>
      <c r="T50" s="284" t="s">
        <v>452</v>
      </c>
      <c r="U50" s="284" t="s">
        <v>452</v>
      </c>
      <c r="V50" s="284" t="s">
        <v>452</v>
      </c>
      <c r="W50" s="284" t="s">
        <v>452</v>
      </c>
      <c r="X50" s="284" t="s">
        <v>452</v>
      </c>
      <c r="Y50" s="284" t="s">
        <v>452</v>
      </c>
      <c r="Z50" s="284" t="s">
        <v>452</v>
      </c>
      <c r="AA50" s="284" t="s">
        <v>452</v>
      </c>
      <c r="AB50" s="284" t="s">
        <v>452</v>
      </c>
      <c r="AC50" s="284" t="s">
        <v>452</v>
      </c>
      <c r="AD50" s="352"/>
      <c r="AE50" s="284" t="s">
        <v>452</v>
      </c>
      <c r="AF50" s="284" t="s">
        <v>452</v>
      </c>
      <c r="AG50" s="284" t="s">
        <v>452</v>
      </c>
      <c r="AH50" s="284">
        <v>129</v>
      </c>
      <c r="AI50" s="284" t="s">
        <v>452</v>
      </c>
      <c r="AJ50" s="284" t="s">
        <v>452</v>
      </c>
      <c r="AK50" s="284" t="s">
        <v>452</v>
      </c>
      <c r="AL50" s="284"/>
      <c r="AM50" s="284"/>
      <c r="AN50" s="284"/>
      <c r="AO50" s="284"/>
      <c r="AP50" s="284"/>
      <c r="AQ50" s="284"/>
      <c r="AR50" s="284"/>
      <c r="AS50" s="284">
        <f>SUM(C50:AR50)</f>
        <v>129</v>
      </c>
      <c r="AT50" s="284">
        <f>B50*3-2</f>
        <v>1</v>
      </c>
      <c r="AU50" s="284">
        <v>129</v>
      </c>
      <c r="AV50" s="284">
        <f>AS50-(AU50*AT50)</f>
        <v>0</v>
      </c>
      <c r="AW50" s="284" t="s">
        <v>43</v>
      </c>
      <c r="AX50" s="284">
        <f>AT50</f>
        <v>1</v>
      </c>
      <c r="AY50" s="285">
        <f>AS50/AT50</f>
        <v>129</v>
      </c>
      <c r="AZ50" s="177">
        <f t="shared" si="24"/>
        <v>0</v>
      </c>
    </row>
    <row r="51" spans="1:52" s="282" customFormat="1" ht="15" customHeight="1" x14ac:dyDescent="0.2">
      <c r="A51" s="283" t="s">
        <v>739</v>
      </c>
      <c r="B51" s="284">
        <v>1</v>
      </c>
      <c r="C51" s="284" t="s">
        <v>452</v>
      </c>
      <c r="D51" s="284" t="s">
        <v>452</v>
      </c>
      <c r="E51" s="284" t="s">
        <v>452</v>
      </c>
      <c r="F51" s="284" t="s">
        <v>452</v>
      </c>
      <c r="G51" s="284" t="s">
        <v>452</v>
      </c>
      <c r="H51" s="284" t="s">
        <v>452</v>
      </c>
      <c r="I51" s="284" t="s">
        <v>452</v>
      </c>
      <c r="J51" s="284" t="s">
        <v>452</v>
      </c>
      <c r="K51" s="284" t="s">
        <v>452</v>
      </c>
      <c r="L51" s="284" t="s">
        <v>452</v>
      </c>
      <c r="M51" s="284" t="s">
        <v>452</v>
      </c>
      <c r="N51" s="314" t="s">
        <v>452</v>
      </c>
      <c r="O51" s="284" t="s">
        <v>452</v>
      </c>
      <c r="P51" s="352"/>
      <c r="Q51" s="284" t="s">
        <v>452</v>
      </c>
      <c r="R51" s="336" t="s">
        <v>452</v>
      </c>
      <c r="S51" s="284" t="s">
        <v>452</v>
      </c>
      <c r="T51" s="284" t="s">
        <v>452</v>
      </c>
      <c r="U51" s="284" t="s">
        <v>452</v>
      </c>
      <c r="V51" s="284" t="s">
        <v>452</v>
      </c>
      <c r="W51" s="284" t="s">
        <v>452</v>
      </c>
      <c r="X51" s="284" t="s">
        <v>452</v>
      </c>
      <c r="Y51" s="284" t="s">
        <v>452</v>
      </c>
      <c r="Z51" s="284" t="s">
        <v>452</v>
      </c>
      <c r="AA51" s="284" t="s">
        <v>452</v>
      </c>
      <c r="AB51" s="284" t="s">
        <v>452</v>
      </c>
      <c r="AC51" s="284" t="s">
        <v>452</v>
      </c>
      <c r="AD51" s="352"/>
      <c r="AE51" s="284" t="s">
        <v>452</v>
      </c>
      <c r="AF51" s="284" t="s">
        <v>452</v>
      </c>
      <c r="AG51" s="284" t="s">
        <v>452</v>
      </c>
      <c r="AH51" s="284" t="s">
        <v>452</v>
      </c>
      <c r="AI51" s="284" t="s">
        <v>452</v>
      </c>
      <c r="AJ51" s="284">
        <v>363</v>
      </c>
      <c r="AK51" s="284" t="s">
        <v>452</v>
      </c>
      <c r="AL51" s="284"/>
      <c r="AM51" s="284"/>
      <c r="AN51" s="284"/>
      <c r="AO51" s="284"/>
      <c r="AP51" s="284"/>
      <c r="AQ51" s="284"/>
      <c r="AR51" s="284"/>
      <c r="AS51" s="284">
        <f>SUM(C51:AR51)</f>
        <v>363</v>
      </c>
      <c r="AT51" s="284">
        <f>B51*3</f>
        <v>3</v>
      </c>
      <c r="AU51" s="284">
        <v>121</v>
      </c>
      <c r="AV51" s="284">
        <f>AS51-(AU51*AT51)</f>
        <v>0</v>
      </c>
      <c r="AW51" s="284" t="s">
        <v>43</v>
      </c>
      <c r="AX51" s="284">
        <f>AT51</f>
        <v>3</v>
      </c>
      <c r="AY51" s="285">
        <f>AS51/AT51</f>
        <v>121</v>
      </c>
      <c r="AZ51" s="177">
        <f t="shared" si="24"/>
        <v>0</v>
      </c>
    </row>
    <row r="52" spans="1:52" s="282" customFormat="1" ht="15" customHeight="1" x14ac:dyDescent="0.2">
      <c r="A52" s="283" t="s">
        <v>735</v>
      </c>
      <c r="B52" s="284">
        <v>2</v>
      </c>
      <c r="C52" s="284" t="s">
        <v>452</v>
      </c>
      <c r="D52" s="284" t="s">
        <v>452</v>
      </c>
      <c r="E52" s="284" t="s">
        <v>452</v>
      </c>
      <c r="F52" s="284" t="s">
        <v>452</v>
      </c>
      <c r="G52" s="284" t="s">
        <v>452</v>
      </c>
      <c r="H52" s="284" t="s">
        <v>452</v>
      </c>
      <c r="I52" s="284" t="s">
        <v>452</v>
      </c>
      <c r="J52" s="284" t="s">
        <v>452</v>
      </c>
      <c r="K52" s="284" t="s">
        <v>452</v>
      </c>
      <c r="L52" s="284" t="s">
        <v>452</v>
      </c>
      <c r="M52" s="284" t="s">
        <v>452</v>
      </c>
      <c r="N52" s="314" t="s">
        <v>452</v>
      </c>
      <c r="O52" s="284" t="s">
        <v>452</v>
      </c>
      <c r="P52" s="352"/>
      <c r="Q52" s="284" t="s">
        <v>452</v>
      </c>
      <c r="R52" s="336" t="s">
        <v>452</v>
      </c>
      <c r="S52" s="284" t="s">
        <v>452</v>
      </c>
      <c r="T52" s="284" t="s">
        <v>452</v>
      </c>
      <c r="U52" s="284" t="s">
        <v>452</v>
      </c>
      <c r="V52" s="284" t="s">
        <v>452</v>
      </c>
      <c r="W52" s="284" t="s">
        <v>452</v>
      </c>
      <c r="X52" s="284" t="s">
        <v>452</v>
      </c>
      <c r="Y52" s="284" t="s">
        <v>452</v>
      </c>
      <c r="Z52" s="284" t="s">
        <v>452</v>
      </c>
      <c r="AA52" s="284" t="s">
        <v>452</v>
      </c>
      <c r="AB52" s="284" t="s">
        <v>452</v>
      </c>
      <c r="AC52" s="284" t="s">
        <v>452</v>
      </c>
      <c r="AD52" s="352"/>
      <c r="AE52" s="284" t="s">
        <v>452</v>
      </c>
      <c r="AF52" s="284" t="s">
        <v>452</v>
      </c>
      <c r="AG52" s="284" t="s">
        <v>452</v>
      </c>
      <c r="AH52" s="284">
        <v>355</v>
      </c>
      <c r="AI52" s="284">
        <v>348</v>
      </c>
      <c r="AJ52" s="284" t="s">
        <v>452</v>
      </c>
      <c r="AK52" s="284" t="s">
        <v>452</v>
      </c>
      <c r="AL52" s="284"/>
      <c r="AM52" s="284"/>
      <c r="AN52" s="284"/>
      <c r="AO52" s="284"/>
      <c r="AP52" s="284"/>
      <c r="AQ52" s="284"/>
      <c r="AR52" s="284"/>
      <c r="AS52" s="284">
        <f>SUM(C52:AR52)</f>
        <v>703</v>
      </c>
      <c r="AT52" s="284">
        <f>B52*3</f>
        <v>6</v>
      </c>
      <c r="AU52" s="284">
        <v>117</v>
      </c>
      <c r="AV52" s="284">
        <f>AS52-(AU52*AT52)</f>
        <v>1</v>
      </c>
      <c r="AW52" s="284" t="s">
        <v>43</v>
      </c>
      <c r="AX52" s="284">
        <f>AT52</f>
        <v>6</v>
      </c>
      <c r="AY52" s="285">
        <f>AS52/AT52</f>
        <v>117.16666666666667</v>
      </c>
      <c r="AZ52" s="177">
        <f t="shared" si="24"/>
        <v>0</v>
      </c>
    </row>
    <row r="53" spans="1:52" s="282" customFormat="1" ht="15" customHeight="1" x14ac:dyDescent="0.2">
      <c r="A53" s="283" t="s">
        <v>560</v>
      </c>
      <c r="B53" s="284">
        <v>4</v>
      </c>
      <c r="C53" s="284" t="s">
        <v>452</v>
      </c>
      <c r="D53" s="284" t="s">
        <v>452</v>
      </c>
      <c r="E53" s="284" t="s">
        <v>452</v>
      </c>
      <c r="F53" s="284" t="s">
        <v>452</v>
      </c>
      <c r="G53" s="284" t="s">
        <v>452</v>
      </c>
      <c r="H53" s="284" t="s">
        <v>452</v>
      </c>
      <c r="I53" s="284" t="s">
        <v>452</v>
      </c>
      <c r="J53" s="284" t="s">
        <v>452</v>
      </c>
      <c r="K53" s="284" t="s">
        <v>452</v>
      </c>
      <c r="L53" s="284">
        <v>392</v>
      </c>
      <c r="M53" s="284" t="s">
        <v>452</v>
      </c>
      <c r="N53" s="314" t="s">
        <v>452</v>
      </c>
      <c r="O53" s="284" t="s">
        <v>452</v>
      </c>
      <c r="P53" s="352"/>
      <c r="Q53" s="284" t="s">
        <v>452</v>
      </c>
      <c r="R53" s="336" t="s">
        <v>452</v>
      </c>
      <c r="S53" s="284" t="s">
        <v>452</v>
      </c>
      <c r="T53" s="284">
        <v>326</v>
      </c>
      <c r="U53" s="284" t="s">
        <v>452</v>
      </c>
      <c r="V53" s="284" t="s">
        <v>452</v>
      </c>
      <c r="W53" s="284">
        <v>322</v>
      </c>
      <c r="X53" s="284" t="s">
        <v>452</v>
      </c>
      <c r="Y53" s="284" t="s">
        <v>452</v>
      </c>
      <c r="Z53" s="284">
        <v>344</v>
      </c>
      <c r="AA53" s="284" t="s">
        <v>452</v>
      </c>
      <c r="AB53" s="284" t="s">
        <v>452</v>
      </c>
      <c r="AC53" s="284" t="s">
        <v>452</v>
      </c>
      <c r="AD53" s="352"/>
      <c r="AE53" s="284" t="s">
        <v>452</v>
      </c>
      <c r="AF53" s="284" t="s">
        <v>452</v>
      </c>
      <c r="AG53" s="284" t="s">
        <v>452</v>
      </c>
      <c r="AH53" s="284" t="s">
        <v>452</v>
      </c>
      <c r="AI53" s="284" t="s">
        <v>452</v>
      </c>
      <c r="AJ53" s="284" t="s">
        <v>452</v>
      </c>
      <c r="AK53" s="284" t="s">
        <v>452</v>
      </c>
      <c r="AL53" s="284"/>
      <c r="AM53" s="284"/>
      <c r="AN53" s="284"/>
      <c r="AO53" s="284"/>
      <c r="AP53" s="284"/>
      <c r="AQ53" s="284"/>
      <c r="AR53" s="284"/>
      <c r="AS53" s="284">
        <f>SUM(C53:AR53)</f>
        <v>1384</v>
      </c>
      <c r="AT53" s="284">
        <f>B53*3</f>
        <v>12</v>
      </c>
      <c r="AU53" s="284">
        <v>115</v>
      </c>
      <c r="AV53" s="284">
        <f>AS53-(AU53*AT53)</f>
        <v>4</v>
      </c>
      <c r="AW53" s="284" t="s">
        <v>43</v>
      </c>
      <c r="AX53" s="284">
        <f>AT53</f>
        <v>12</v>
      </c>
      <c r="AY53" s="285">
        <f>AS53/AT53</f>
        <v>115.33333333333333</v>
      </c>
      <c r="AZ53" s="177">
        <f t="shared" ref="AZ53" si="25">COUNTIF(B53:AQ53,"&gt;399")</f>
        <v>0</v>
      </c>
    </row>
    <row r="54" spans="1:52" s="282" customFormat="1" ht="15" customHeight="1" x14ac:dyDescent="0.2">
      <c r="A54" s="283" t="s">
        <v>595</v>
      </c>
      <c r="B54" s="284">
        <v>1</v>
      </c>
      <c r="C54" s="284" t="s">
        <v>452</v>
      </c>
      <c r="D54" s="284" t="s">
        <v>452</v>
      </c>
      <c r="E54" s="284" t="s">
        <v>452</v>
      </c>
      <c r="F54" s="284" t="s">
        <v>452</v>
      </c>
      <c r="G54" s="284" t="s">
        <v>452</v>
      </c>
      <c r="H54" s="284" t="s">
        <v>452</v>
      </c>
      <c r="I54" s="284" t="s">
        <v>452</v>
      </c>
      <c r="J54" s="284" t="s">
        <v>452</v>
      </c>
      <c r="K54" s="284" t="s">
        <v>452</v>
      </c>
      <c r="L54" s="284" t="s">
        <v>452</v>
      </c>
      <c r="M54" s="284" t="s">
        <v>452</v>
      </c>
      <c r="N54" s="314" t="s">
        <v>452</v>
      </c>
      <c r="O54" s="284" t="s">
        <v>452</v>
      </c>
      <c r="P54" s="352"/>
      <c r="Q54" s="284">
        <v>332</v>
      </c>
      <c r="R54" s="336" t="s">
        <v>452</v>
      </c>
      <c r="S54" s="284" t="s">
        <v>452</v>
      </c>
      <c r="T54" s="284" t="s">
        <v>452</v>
      </c>
      <c r="U54" s="284" t="s">
        <v>452</v>
      </c>
      <c r="V54" s="284" t="s">
        <v>452</v>
      </c>
      <c r="W54" s="284" t="s">
        <v>452</v>
      </c>
      <c r="X54" s="284" t="s">
        <v>452</v>
      </c>
      <c r="Y54" s="284" t="s">
        <v>452</v>
      </c>
      <c r="Z54" s="284" t="s">
        <v>452</v>
      </c>
      <c r="AA54" s="284" t="s">
        <v>452</v>
      </c>
      <c r="AB54" s="284" t="s">
        <v>452</v>
      </c>
      <c r="AC54" s="284" t="s">
        <v>452</v>
      </c>
      <c r="AD54" s="352"/>
      <c r="AE54" s="284" t="s">
        <v>452</v>
      </c>
      <c r="AF54" s="284" t="s">
        <v>452</v>
      </c>
      <c r="AG54" s="284" t="s">
        <v>452</v>
      </c>
      <c r="AH54" s="284" t="s">
        <v>452</v>
      </c>
      <c r="AI54" s="284" t="s">
        <v>452</v>
      </c>
      <c r="AJ54" s="284" t="s">
        <v>452</v>
      </c>
      <c r="AK54" s="284" t="s">
        <v>452</v>
      </c>
      <c r="AL54" s="284"/>
      <c r="AM54" s="284"/>
      <c r="AN54" s="284"/>
      <c r="AO54" s="284"/>
      <c r="AP54" s="284"/>
      <c r="AQ54" s="284"/>
      <c r="AR54" s="284"/>
      <c r="AS54" s="284">
        <f>SUM(C54:AR54)</f>
        <v>332</v>
      </c>
      <c r="AT54" s="284">
        <f>B54*3</f>
        <v>3</v>
      </c>
      <c r="AU54" s="284">
        <v>110</v>
      </c>
      <c r="AV54" s="284">
        <f>AS54-(AU54*AT54)</f>
        <v>2</v>
      </c>
      <c r="AW54" s="284" t="s">
        <v>43</v>
      </c>
      <c r="AX54" s="284">
        <f>AT54</f>
        <v>3</v>
      </c>
      <c r="AY54" s="285">
        <f>AS54/AT54</f>
        <v>110.66666666666667</v>
      </c>
      <c r="AZ54" s="177">
        <f t="shared" si="24"/>
        <v>0</v>
      </c>
    </row>
    <row r="55" spans="1:52" ht="15" customHeight="1" x14ac:dyDescent="0.2">
      <c r="A55" s="165"/>
      <c r="B55" s="40"/>
      <c r="C55" s="40"/>
      <c r="D55" s="40"/>
      <c r="E55" s="40"/>
      <c r="F55" s="40"/>
      <c r="G55" s="40"/>
      <c r="H55" s="40"/>
      <c r="I55" s="40"/>
      <c r="J55" s="40"/>
      <c r="K55" s="40"/>
      <c r="L55" s="40"/>
      <c r="M55" s="40"/>
      <c r="N55" s="40"/>
      <c r="O55" s="40"/>
      <c r="Q55" s="40"/>
      <c r="R55" s="40"/>
      <c r="S55" s="40"/>
      <c r="T55" s="40"/>
      <c r="U55" s="40"/>
      <c r="V55" s="40"/>
      <c r="W55" s="40"/>
      <c r="X55" s="40"/>
      <c r="Y55" s="40"/>
      <c r="Z55" s="40"/>
      <c r="AA55" s="40"/>
      <c r="AB55" s="40"/>
      <c r="AC55" s="40"/>
      <c r="AE55" s="40"/>
      <c r="AF55" s="40"/>
      <c r="AG55" s="40"/>
      <c r="AH55" s="40"/>
      <c r="AI55" s="40"/>
      <c r="AJ55" s="40"/>
      <c r="AK55" s="40"/>
      <c r="AL55" s="40"/>
      <c r="AM55" s="40"/>
      <c r="AN55" s="40"/>
      <c r="AO55" s="40"/>
      <c r="AP55" s="40"/>
      <c r="AQ55" s="40"/>
      <c r="AR55" s="40"/>
      <c r="AS55" s="40"/>
      <c r="AT55" s="40"/>
      <c r="AU55" s="40"/>
      <c r="AV55" s="40"/>
      <c r="AW55" s="40"/>
      <c r="AX55" s="40"/>
      <c r="AY55" s="41"/>
      <c r="AZ55" s="184">
        <f>SUM(AZ45:AZ54)</f>
        <v>24</v>
      </c>
    </row>
    <row r="56" spans="1:52" ht="15" customHeight="1" x14ac:dyDescent="0.2">
      <c r="A56" s="165" t="s">
        <v>208</v>
      </c>
    </row>
    <row r="57" spans="1:52" ht="15" customHeight="1" x14ac:dyDescent="0.2">
      <c r="A57" s="219" t="s">
        <v>609</v>
      </c>
      <c r="B57" s="220">
        <v>17</v>
      </c>
      <c r="C57" s="220" t="s">
        <v>452</v>
      </c>
      <c r="D57" s="220" t="s">
        <v>452</v>
      </c>
      <c r="E57" s="220" t="s">
        <v>452</v>
      </c>
      <c r="F57" s="220" t="s">
        <v>452</v>
      </c>
      <c r="G57" s="220" t="s">
        <v>452</v>
      </c>
      <c r="H57" s="220" t="s">
        <v>452</v>
      </c>
      <c r="I57" s="220" t="s">
        <v>452</v>
      </c>
      <c r="J57" s="220" t="s">
        <v>452</v>
      </c>
      <c r="K57" s="220" t="s">
        <v>452</v>
      </c>
      <c r="L57" s="220" t="s">
        <v>452</v>
      </c>
      <c r="M57" s="220" t="s">
        <v>452</v>
      </c>
      <c r="N57" s="315" t="s">
        <v>452</v>
      </c>
      <c r="O57" s="220" t="s">
        <v>452</v>
      </c>
      <c r="P57" s="358"/>
      <c r="Q57" s="220" t="s">
        <v>452</v>
      </c>
      <c r="R57" s="337" t="s">
        <v>452</v>
      </c>
      <c r="S57" s="220">
        <v>363</v>
      </c>
      <c r="T57" s="220">
        <v>312</v>
      </c>
      <c r="U57" s="220" t="s">
        <v>452</v>
      </c>
      <c r="V57" s="220">
        <v>368</v>
      </c>
      <c r="W57" s="220">
        <v>418</v>
      </c>
      <c r="X57" s="220">
        <v>307</v>
      </c>
      <c r="Y57" s="220">
        <v>371</v>
      </c>
      <c r="Z57" s="220">
        <v>312</v>
      </c>
      <c r="AA57" s="220">
        <v>361</v>
      </c>
      <c r="AB57" s="220">
        <v>348</v>
      </c>
      <c r="AC57" s="220">
        <v>372</v>
      </c>
      <c r="AD57" s="358"/>
      <c r="AE57" s="220">
        <v>378</v>
      </c>
      <c r="AF57" s="220">
        <v>314</v>
      </c>
      <c r="AG57" s="220">
        <v>376</v>
      </c>
      <c r="AH57" s="220">
        <v>369</v>
      </c>
      <c r="AI57" s="220">
        <v>316</v>
      </c>
      <c r="AJ57" s="220">
        <v>356</v>
      </c>
      <c r="AK57" s="220">
        <v>369</v>
      </c>
      <c r="AL57" s="220"/>
      <c r="AM57" s="220"/>
      <c r="AN57" s="220"/>
      <c r="AO57" s="220"/>
      <c r="AP57" s="220"/>
      <c r="AQ57" s="220"/>
      <c r="AR57" s="220"/>
      <c r="AS57" s="220">
        <f t="shared" ref="AS57:AS64" si="26">SUM(C57:AR57)</f>
        <v>6010</v>
      </c>
      <c r="AT57" s="220">
        <f t="shared" ref="AT57:AT64" si="27">B57*3</f>
        <v>51</v>
      </c>
      <c r="AU57" s="220">
        <v>117</v>
      </c>
      <c r="AV57" s="220">
        <f t="shared" ref="AV57:AV64" si="28">AS57-(AU57*AT57)</f>
        <v>43</v>
      </c>
      <c r="AW57" s="220" t="s">
        <v>43</v>
      </c>
      <c r="AX57" s="220">
        <f t="shared" ref="AX57:AX64" si="29">AT57</f>
        <v>51</v>
      </c>
      <c r="AY57" s="221">
        <f t="shared" ref="AY57:AY64" si="30">AS57/AT57</f>
        <v>117.84313725490196</v>
      </c>
      <c r="AZ57" s="177">
        <f>COUNTIF(B57:AQ57,"&gt;399")</f>
        <v>1</v>
      </c>
    </row>
    <row r="58" spans="1:52" ht="15" customHeight="1" x14ac:dyDescent="0.2">
      <c r="A58" s="219" t="s">
        <v>447</v>
      </c>
      <c r="B58" s="220">
        <v>32</v>
      </c>
      <c r="C58" s="220">
        <v>354</v>
      </c>
      <c r="D58" s="220">
        <v>336</v>
      </c>
      <c r="E58" s="220" t="s">
        <v>452</v>
      </c>
      <c r="F58" s="220">
        <v>392</v>
      </c>
      <c r="G58" s="220">
        <v>335</v>
      </c>
      <c r="H58" s="220">
        <v>343</v>
      </c>
      <c r="I58" s="220">
        <v>344</v>
      </c>
      <c r="J58" s="220">
        <v>357</v>
      </c>
      <c r="K58" s="220">
        <v>392</v>
      </c>
      <c r="L58" s="220">
        <v>387</v>
      </c>
      <c r="M58" s="220">
        <v>324</v>
      </c>
      <c r="N58" s="315">
        <v>365</v>
      </c>
      <c r="O58" s="220">
        <v>367</v>
      </c>
      <c r="P58" s="358"/>
      <c r="Q58" s="220">
        <v>350</v>
      </c>
      <c r="R58" s="337">
        <v>391</v>
      </c>
      <c r="S58" s="220">
        <v>367</v>
      </c>
      <c r="T58" s="220">
        <v>324</v>
      </c>
      <c r="U58" s="220">
        <v>386</v>
      </c>
      <c r="V58" s="220">
        <v>335</v>
      </c>
      <c r="W58" s="220">
        <v>342</v>
      </c>
      <c r="X58" s="220">
        <v>350</v>
      </c>
      <c r="Y58" s="220">
        <v>358</v>
      </c>
      <c r="Z58" s="220">
        <v>311</v>
      </c>
      <c r="AA58" s="220">
        <v>335</v>
      </c>
      <c r="AB58" s="220">
        <v>362</v>
      </c>
      <c r="AC58" s="220">
        <v>302</v>
      </c>
      <c r="AD58" s="358"/>
      <c r="AE58" s="220">
        <v>330</v>
      </c>
      <c r="AF58" s="220">
        <v>325</v>
      </c>
      <c r="AG58" s="220">
        <v>393</v>
      </c>
      <c r="AH58" s="220">
        <v>317</v>
      </c>
      <c r="AI58" s="220">
        <v>327</v>
      </c>
      <c r="AJ58" s="220">
        <v>350</v>
      </c>
      <c r="AK58" s="220">
        <v>323</v>
      </c>
      <c r="AL58" s="220"/>
      <c r="AM58" s="220"/>
      <c r="AN58" s="220"/>
      <c r="AO58" s="220"/>
      <c r="AP58" s="220"/>
      <c r="AQ58" s="220"/>
      <c r="AR58" s="220"/>
      <c r="AS58" s="220">
        <f t="shared" si="26"/>
        <v>11174</v>
      </c>
      <c r="AT58" s="220">
        <f t="shared" si="27"/>
        <v>96</v>
      </c>
      <c r="AU58" s="220">
        <v>116</v>
      </c>
      <c r="AV58" s="220">
        <f t="shared" si="28"/>
        <v>38</v>
      </c>
      <c r="AW58" s="220" t="s">
        <v>43</v>
      </c>
      <c r="AX58" s="220">
        <f t="shared" si="29"/>
        <v>96</v>
      </c>
      <c r="AY58" s="221">
        <f t="shared" si="30"/>
        <v>116.39583333333333</v>
      </c>
      <c r="AZ58" s="177">
        <f t="shared" ref="AZ58:AZ64" si="31">COUNTIF(B58:AQ58,"&gt;399")</f>
        <v>0</v>
      </c>
    </row>
    <row r="59" spans="1:52" s="273" customFormat="1" ht="15" customHeight="1" x14ac:dyDescent="0.2">
      <c r="A59" s="219" t="s">
        <v>468</v>
      </c>
      <c r="B59" s="220">
        <v>19</v>
      </c>
      <c r="C59" s="220" t="s">
        <v>452</v>
      </c>
      <c r="D59" s="220" t="s">
        <v>452</v>
      </c>
      <c r="E59" s="220">
        <v>349</v>
      </c>
      <c r="F59" s="220">
        <v>326</v>
      </c>
      <c r="G59" s="220" t="s">
        <v>452</v>
      </c>
      <c r="H59" s="220" t="s">
        <v>452</v>
      </c>
      <c r="I59" s="220" t="s">
        <v>452</v>
      </c>
      <c r="J59" s="220" t="s">
        <v>452</v>
      </c>
      <c r="K59" s="220" t="s">
        <v>452</v>
      </c>
      <c r="L59" s="220">
        <v>424</v>
      </c>
      <c r="M59" s="220" t="s">
        <v>452</v>
      </c>
      <c r="N59" s="315" t="s">
        <v>452</v>
      </c>
      <c r="O59" s="220" t="s">
        <v>452</v>
      </c>
      <c r="P59" s="358"/>
      <c r="Q59" s="220" t="s">
        <v>452</v>
      </c>
      <c r="R59" s="337" t="s">
        <v>452</v>
      </c>
      <c r="S59" s="220">
        <v>353</v>
      </c>
      <c r="T59" s="220">
        <v>329</v>
      </c>
      <c r="U59" s="220">
        <v>378</v>
      </c>
      <c r="V59" s="220">
        <v>326</v>
      </c>
      <c r="W59" s="220">
        <v>376</v>
      </c>
      <c r="X59" s="220">
        <v>313</v>
      </c>
      <c r="Y59" s="220">
        <v>342</v>
      </c>
      <c r="Z59" s="220">
        <v>319</v>
      </c>
      <c r="AA59" s="220">
        <v>358</v>
      </c>
      <c r="AB59" s="220" t="s">
        <v>452</v>
      </c>
      <c r="AC59" s="220">
        <v>300</v>
      </c>
      <c r="AD59" s="358"/>
      <c r="AE59" s="220">
        <v>335</v>
      </c>
      <c r="AF59" s="220">
        <v>373</v>
      </c>
      <c r="AG59" s="220">
        <v>302</v>
      </c>
      <c r="AH59" s="220" t="s">
        <v>452</v>
      </c>
      <c r="AI59" s="220">
        <v>361</v>
      </c>
      <c r="AJ59" s="220">
        <v>359</v>
      </c>
      <c r="AK59" s="220">
        <v>348</v>
      </c>
      <c r="AL59" s="220"/>
      <c r="AM59" s="220"/>
      <c r="AN59" s="220"/>
      <c r="AO59" s="220"/>
      <c r="AP59" s="220"/>
      <c r="AQ59" s="220"/>
      <c r="AR59" s="220"/>
      <c r="AS59" s="220">
        <f t="shared" si="26"/>
        <v>6571</v>
      </c>
      <c r="AT59" s="220">
        <f t="shared" si="27"/>
        <v>57</v>
      </c>
      <c r="AU59" s="220">
        <v>115</v>
      </c>
      <c r="AV59" s="220">
        <f t="shared" si="28"/>
        <v>16</v>
      </c>
      <c r="AW59" s="220" t="s">
        <v>43</v>
      </c>
      <c r="AX59" s="220">
        <f t="shared" si="29"/>
        <v>57</v>
      </c>
      <c r="AY59" s="221">
        <f t="shared" si="30"/>
        <v>115.28070175438596</v>
      </c>
      <c r="AZ59" s="177">
        <f t="shared" si="31"/>
        <v>1</v>
      </c>
    </row>
    <row r="60" spans="1:52" s="273" customFormat="1" ht="15" customHeight="1" x14ac:dyDescent="0.2">
      <c r="A60" s="219" t="s">
        <v>443</v>
      </c>
      <c r="B60" s="220">
        <v>32</v>
      </c>
      <c r="C60" s="220">
        <v>349</v>
      </c>
      <c r="D60" s="220">
        <v>332</v>
      </c>
      <c r="E60" s="220">
        <v>392</v>
      </c>
      <c r="F60" s="220">
        <v>379</v>
      </c>
      <c r="G60" s="220">
        <v>323</v>
      </c>
      <c r="H60" s="220">
        <v>361</v>
      </c>
      <c r="I60" s="220">
        <v>356</v>
      </c>
      <c r="J60" s="220">
        <v>345</v>
      </c>
      <c r="K60" s="220">
        <v>414</v>
      </c>
      <c r="L60" s="220">
        <v>319</v>
      </c>
      <c r="M60" s="220">
        <v>319</v>
      </c>
      <c r="N60" s="315">
        <v>341</v>
      </c>
      <c r="O60" s="220">
        <v>366</v>
      </c>
      <c r="P60" s="358"/>
      <c r="Q60" s="220">
        <v>340</v>
      </c>
      <c r="R60" s="337" t="s">
        <v>452</v>
      </c>
      <c r="S60" s="220">
        <v>408</v>
      </c>
      <c r="T60" s="220">
        <v>336</v>
      </c>
      <c r="U60" s="220">
        <v>312</v>
      </c>
      <c r="V60" s="220">
        <v>338</v>
      </c>
      <c r="W60" s="220">
        <v>376</v>
      </c>
      <c r="X60" s="220">
        <v>345</v>
      </c>
      <c r="Y60" s="220">
        <v>337</v>
      </c>
      <c r="Z60" s="220">
        <v>325</v>
      </c>
      <c r="AA60" s="220">
        <v>314</v>
      </c>
      <c r="AB60" s="220">
        <v>329</v>
      </c>
      <c r="AC60" s="220">
        <v>331</v>
      </c>
      <c r="AD60" s="358"/>
      <c r="AE60" s="220">
        <v>333</v>
      </c>
      <c r="AF60" s="220">
        <v>329</v>
      </c>
      <c r="AG60" s="220">
        <v>362</v>
      </c>
      <c r="AH60" s="220">
        <v>295</v>
      </c>
      <c r="AI60" s="220">
        <v>335</v>
      </c>
      <c r="AJ60" s="220">
        <v>344</v>
      </c>
      <c r="AK60" s="220">
        <v>306</v>
      </c>
      <c r="AL60" s="220"/>
      <c r="AM60" s="220"/>
      <c r="AN60" s="220"/>
      <c r="AO60" s="220"/>
      <c r="AP60" s="220"/>
      <c r="AQ60" s="220"/>
      <c r="AR60" s="220"/>
      <c r="AS60" s="220">
        <f t="shared" si="26"/>
        <v>10991</v>
      </c>
      <c r="AT60" s="220">
        <f t="shared" si="27"/>
        <v>96</v>
      </c>
      <c r="AU60" s="220">
        <v>114</v>
      </c>
      <c r="AV60" s="220">
        <f t="shared" si="28"/>
        <v>47</v>
      </c>
      <c r="AW60" s="220" t="s">
        <v>43</v>
      </c>
      <c r="AX60" s="220">
        <f t="shared" si="29"/>
        <v>96</v>
      </c>
      <c r="AY60" s="221">
        <f t="shared" si="30"/>
        <v>114.48958333333333</v>
      </c>
      <c r="AZ60" s="177">
        <f t="shared" si="31"/>
        <v>2</v>
      </c>
    </row>
    <row r="61" spans="1:52" ht="15" customHeight="1" x14ac:dyDescent="0.2">
      <c r="A61" s="219" t="s">
        <v>446</v>
      </c>
      <c r="B61" s="220">
        <v>33</v>
      </c>
      <c r="C61" s="220">
        <v>333</v>
      </c>
      <c r="D61" s="220">
        <v>332</v>
      </c>
      <c r="E61" s="220">
        <v>389</v>
      </c>
      <c r="F61" s="220">
        <v>293</v>
      </c>
      <c r="G61" s="220">
        <v>304</v>
      </c>
      <c r="H61" s="220">
        <v>333</v>
      </c>
      <c r="I61" s="220">
        <v>329</v>
      </c>
      <c r="J61" s="220">
        <v>336</v>
      </c>
      <c r="K61" s="220">
        <v>300</v>
      </c>
      <c r="L61" s="220">
        <v>350</v>
      </c>
      <c r="M61" s="220">
        <v>315</v>
      </c>
      <c r="N61" s="315">
        <v>329</v>
      </c>
      <c r="O61" s="220">
        <v>324</v>
      </c>
      <c r="P61" s="358"/>
      <c r="Q61" s="220">
        <v>332</v>
      </c>
      <c r="R61" s="337">
        <v>294</v>
      </c>
      <c r="S61" s="220">
        <v>329</v>
      </c>
      <c r="T61" s="220">
        <v>338</v>
      </c>
      <c r="U61" s="220">
        <v>358</v>
      </c>
      <c r="V61" s="220">
        <v>327</v>
      </c>
      <c r="W61" s="220">
        <v>353</v>
      </c>
      <c r="X61" s="220">
        <v>310</v>
      </c>
      <c r="Y61" s="220">
        <v>335</v>
      </c>
      <c r="Z61" s="220">
        <v>353</v>
      </c>
      <c r="AA61" s="220">
        <v>388</v>
      </c>
      <c r="AB61" s="220">
        <v>406</v>
      </c>
      <c r="AC61" s="220">
        <v>327</v>
      </c>
      <c r="AD61" s="358"/>
      <c r="AE61" s="220">
        <v>399</v>
      </c>
      <c r="AF61" s="220">
        <v>312</v>
      </c>
      <c r="AG61" s="220">
        <v>301</v>
      </c>
      <c r="AH61" s="220">
        <v>371</v>
      </c>
      <c r="AI61" s="220">
        <v>357</v>
      </c>
      <c r="AJ61" s="220">
        <v>385</v>
      </c>
      <c r="AK61" s="220">
        <v>216</v>
      </c>
      <c r="AL61" s="220"/>
      <c r="AM61" s="220"/>
      <c r="AN61" s="220"/>
      <c r="AO61" s="220"/>
      <c r="AP61" s="220"/>
      <c r="AQ61" s="220"/>
      <c r="AR61" s="220"/>
      <c r="AS61" s="220">
        <f t="shared" si="26"/>
        <v>11058</v>
      </c>
      <c r="AT61" s="220">
        <f>B61*3-1</f>
        <v>98</v>
      </c>
      <c r="AU61" s="220">
        <v>112</v>
      </c>
      <c r="AV61" s="220">
        <f t="shared" si="28"/>
        <v>82</v>
      </c>
      <c r="AW61" s="220" t="s">
        <v>43</v>
      </c>
      <c r="AX61" s="220">
        <f t="shared" si="29"/>
        <v>98</v>
      </c>
      <c r="AY61" s="221">
        <f t="shared" si="30"/>
        <v>112.83673469387755</v>
      </c>
      <c r="AZ61" s="177">
        <f t="shared" si="31"/>
        <v>1</v>
      </c>
    </row>
    <row r="62" spans="1:52" ht="15" customHeight="1" x14ac:dyDescent="0.2">
      <c r="A62" s="270" t="s">
        <v>445</v>
      </c>
      <c r="B62" s="271">
        <v>12</v>
      </c>
      <c r="C62" s="271">
        <v>378</v>
      </c>
      <c r="D62" s="271">
        <v>341</v>
      </c>
      <c r="E62" s="271">
        <v>416</v>
      </c>
      <c r="F62" s="271" t="s">
        <v>452</v>
      </c>
      <c r="G62" s="271">
        <v>335</v>
      </c>
      <c r="H62" s="271">
        <v>305</v>
      </c>
      <c r="I62" s="271">
        <v>371</v>
      </c>
      <c r="J62" s="271">
        <v>334</v>
      </c>
      <c r="K62" s="271">
        <v>339</v>
      </c>
      <c r="L62" s="271" t="s">
        <v>452</v>
      </c>
      <c r="M62" s="271">
        <v>349</v>
      </c>
      <c r="N62" s="316" t="s">
        <v>452</v>
      </c>
      <c r="O62" s="271">
        <v>331</v>
      </c>
      <c r="P62" s="353"/>
      <c r="Q62" s="271">
        <v>317</v>
      </c>
      <c r="R62" s="338">
        <v>337</v>
      </c>
      <c r="S62" s="271" t="s">
        <v>452</v>
      </c>
      <c r="T62" s="271" t="s">
        <v>452</v>
      </c>
      <c r="U62" s="271" t="s">
        <v>452</v>
      </c>
      <c r="V62" s="271" t="s">
        <v>452</v>
      </c>
      <c r="W62" s="271" t="s">
        <v>452</v>
      </c>
      <c r="X62" s="271" t="s">
        <v>452</v>
      </c>
      <c r="Y62" s="271" t="s">
        <v>452</v>
      </c>
      <c r="Z62" s="271" t="s">
        <v>452</v>
      </c>
      <c r="AA62" s="271" t="s">
        <v>452</v>
      </c>
      <c r="AB62" s="271" t="s">
        <v>452</v>
      </c>
      <c r="AC62" s="271" t="s">
        <v>452</v>
      </c>
      <c r="AD62" s="353"/>
      <c r="AE62" s="271" t="s">
        <v>452</v>
      </c>
      <c r="AF62" s="271" t="s">
        <v>452</v>
      </c>
      <c r="AG62" s="271" t="s">
        <v>452</v>
      </c>
      <c r="AH62" s="271" t="s">
        <v>452</v>
      </c>
      <c r="AI62" s="271" t="s">
        <v>452</v>
      </c>
      <c r="AJ62" s="271" t="s">
        <v>452</v>
      </c>
      <c r="AK62" s="271" t="s">
        <v>452</v>
      </c>
      <c r="AL62" s="271"/>
      <c r="AM62" s="271"/>
      <c r="AN62" s="271"/>
      <c r="AO62" s="271"/>
      <c r="AP62" s="271"/>
      <c r="AQ62" s="271"/>
      <c r="AR62" s="271"/>
      <c r="AS62" s="271">
        <f t="shared" si="26"/>
        <v>4153</v>
      </c>
      <c r="AT62" s="271">
        <f t="shared" si="27"/>
        <v>36</v>
      </c>
      <c r="AU62" s="271">
        <v>115</v>
      </c>
      <c r="AV62" s="271">
        <f t="shared" si="28"/>
        <v>13</v>
      </c>
      <c r="AW62" s="271" t="s">
        <v>43</v>
      </c>
      <c r="AX62" s="271">
        <f t="shared" si="29"/>
        <v>36</v>
      </c>
      <c r="AY62" s="272">
        <f t="shared" si="30"/>
        <v>115.36111111111111</v>
      </c>
      <c r="AZ62" s="177">
        <f t="shared" si="31"/>
        <v>1</v>
      </c>
    </row>
    <row r="63" spans="1:52" ht="15" customHeight="1" x14ac:dyDescent="0.2">
      <c r="A63" s="270" t="s">
        <v>444</v>
      </c>
      <c r="B63" s="271">
        <v>14</v>
      </c>
      <c r="C63" s="271">
        <v>314</v>
      </c>
      <c r="D63" s="271">
        <v>334</v>
      </c>
      <c r="E63" s="271" t="s">
        <v>452</v>
      </c>
      <c r="F63" s="271">
        <v>338</v>
      </c>
      <c r="G63" s="271">
        <v>332</v>
      </c>
      <c r="H63" s="271">
        <v>329</v>
      </c>
      <c r="I63" s="271">
        <v>331</v>
      </c>
      <c r="J63" s="271">
        <v>353</v>
      </c>
      <c r="K63" s="271">
        <v>345</v>
      </c>
      <c r="L63" s="271">
        <v>353</v>
      </c>
      <c r="M63" s="271">
        <v>355</v>
      </c>
      <c r="N63" s="316">
        <v>378</v>
      </c>
      <c r="O63" s="271">
        <v>288</v>
      </c>
      <c r="P63" s="353"/>
      <c r="Q63" s="271">
        <v>349</v>
      </c>
      <c r="R63" s="338">
        <v>375</v>
      </c>
      <c r="S63" s="271" t="s">
        <v>452</v>
      </c>
      <c r="T63" s="271" t="s">
        <v>452</v>
      </c>
      <c r="U63" s="271" t="s">
        <v>452</v>
      </c>
      <c r="V63" s="271" t="s">
        <v>452</v>
      </c>
      <c r="W63" s="271" t="s">
        <v>452</v>
      </c>
      <c r="X63" s="271" t="s">
        <v>452</v>
      </c>
      <c r="Y63" s="271" t="s">
        <v>452</v>
      </c>
      <c r="Z63" s="271" t="s">
        <v>452</v>
      </c>
      <c r="AA63" s="271" t="s">
        <v>452</v>
      </c>
      <c r="AB63" s="271" t="s">
        <v>452</v>
      </c>
      <c r="AC63" s="271" t="s">
        <v>452</v>
      </c>
      <c r="AD63" s="353"/>
      <c r="AE63" s="271" t="s">
        <v>452</v>
      </c>
      <c r="AF63" s="271" t="s">
        <v>452</v>
      </c>
      <c r="AG63" s="271" t="s">
        <v>452</v>
      </c>
      <c r="AH63" s="271" t="s">
        <v>452</v>
      </c>
      <c r="AI63" s="271" t="s">
        <v>452</v>
      </c>
      <c r="AJ63" s="271" t="s">
        <v>452</v>
      </c>
      <c r="AK63" s="271" t="s">
        <v>452</v>
      </c>
      <c r="AL63" s="271"/>
      <c r="AM63" s="271"/>
      <c r="AN63" s="271"/>
      <c r="AO63" s="271"/>
      <c r="AP63" s="271"/>
      <c r="AQ63" s="271"/>
      <c r="AR63" s="271"/>
      <c r="AS63" s="271">
        <f t="shared" si="26"/>
        <v>4774</v>
      </c>
      <c r="AT63" s="271">
        <f t="shared" si="27"/>
        <v>42</v>
      </c>
      <c r="AU63" s="271">
        <v>113</v>
      </c>
      <c r="AV63" s="271">
        <f t="shared" si="28"/>
        <v>28</v>
      </c>
      <c r="AW63" s="271" t="s">
        <v>43</v>
      </c>
      <c r="AX63" s="271">
        <f t="shared" si="29"/>
        <v>42</v>
      </c>
      <c r="AY63" s="272">
        <f t="shared" si="30"/>
        <v>113.66666666666667</v>
      </c>
      <c r="AZ63" s="177">
        <f t="shared" si="31"/>
        <v>0</v>
      </c>
    </row>
    <row r="64" spans="1:52" s="273" customFormat="1" ht="15" customHeight="1" x14ac:dyDescent="0.2">
      <c r="A64" s="270" t="s">
        <v>469</v>
      </c>
      <c r="B64" s="271">
        <v>7</v>
      </c>
      <c r="C64" s="271" t="s">
        <v>452</v>
      </c>
      <c r="D64" s="271" t="s">
        <v>452</v>
      </c>
      <c r="E64" s="271">
        <v>355</v>
      </c>
      <c r="F64" s="271" t="s">
        <v>452</v>
      </c>
      <c r="G64" s="271" t="s">
        <v>452</v>
      </c>
      <c r="H64" s="271" t="s">
        <v>452</v>
      </c>
      <c r="I64" s="271" t="s">
        <v>452</v>
      </c>
      <c r="J64" s="271" t="s">
        <v>452</v>
      </c>
      <c r="K64" s="271" t="s">
        <v>452</v>
      </c>
      <c r="L64" s="271" t="s">
        <v>452</v>
      </c>
      <c r="M64" s="271" t="s">
        <v>452</v>
      </c>
      <c r="N64" s="316">
        <v>339</v>
      </c>
      <c r="O64" s="271" t="s">
        <v>452</v>
      </c>
      <c r="P64" s="353"/>
      <c r="Q64" s="271" t="s">
        <v>452</v>
      </c>
      <c r="R64" s="338">
        <v>356</v>
      </c>
      <c r="S64" s="271" t="s">
        <v>452</v>
      </c>
      <c r="T64" s="271" t="s">
        <v>452</v>
      </c>
      <c r="U64" s="271">
        <v>329</v>
      </c>
      <c r="V64" s="271" t="s">
        <v>452</v>
      </c>
      <c r="W64" s="271" t="s">
        <v>452</v>
      </c>
      <c r="X64" s="271" t="s">
        <v>452</v>
      </c>
      <c r="Y64" s="271" t="s">
        <v>452</v>
      </c>
      <c r="Z64" s="271" t="s">
        <v>452</v>
      </c>
      <c r="AA64" s="271" t="s">
        <v>452</v>
      </c>
      <c r="AB64" s="271">
        <v>327</v>
      </c>
      <c r="AC64" s="271" t="s">
        <v>452</v>
      </c>
      <c r="AD64" s="353"/>
      <c r="AE64" s="271" t="s">
        <v>452</v>
      </c>
      <c r="AF64" s="271" t="s">
        <v>452</v>
      </c>
      <c r="AG64" s="271" t="s">
        <v>452</v>
      </c>
      <c r="AH64" s="271">
        <v>289</v>
      </c>
      <c r="AI64" s="271" t="s">
        <v>452</v>
      </c>
      <c r="AJ64" s="271" t="s">
        <v>452</v>
      </c>
      <c r="AK64" s="271">
        <v>118</v>
      </c>
      <c r="AL64" s="271"/>
      <c r="AM64" s="271"/>
      <c r="AN64" s="271"/>
      <c r="AO64" s="271"/>
      <c r="AP64" s="271"/>
      <c r="AQ64" s="271"/>
      <c r="AR64" s="271"/>
      <c r="AS64" s="271">
        <f t="shared" si="26"/>
        <v>2113</v>
      </c>
      <c r="AT64" s="271">
        <f>B64*3-2</f>
        <v>19</v>
      </c>
      <c r="AU64" s="271">
        <v>111</v>
      </c>
      <c r="AV64" s="271">
        <f t="shared" si="28"/>
        <v>4</v>
      </c>
      <c r="AW64" s="271" t="s">
        <v>43</v>
      </c>
      <c r="AX64" s="271">
        <f t="shared" si="29"/>
        <v>19</v>
      </c>
      <c r="AY64" s="272">
        <f t="shared" si="30"/>
        <v>111.21052631578948</v>
      </c>
      <c r="AZ64" s="177">
        <f t="shared" si="31"/>
        <v>0</v>
      </c>
    </row>
    <row r="65" spans="1:52" ht="15" customHeight="1" x14ac:dyDescent="0.2">
      <c r="A65" s="165"/>
      <c r="B65" s="40"/>
      <c r="C65" s="40"/>
      <c r="D65" s="40"/>
      <c r="E65" s="40"/>
      <c r="F65" s="40"/>
      <c r="G65" s="40"/>
      <c r="H65" s="40"/>
      <c r="I65" s="40"/>
      <c r="J65" s="40"/>
      <c r="K65" s="40"/>
      <c r="L65" s="40"/>
      <c r="M65" s="40"/>
      <c r="N65" s="40"/>
      <c r="O65" s="40"/>
      <c r="Q65" s="40"/>
      <c r="R65" s="40"/>
      <c r="S65" s="40"/>
      <c r="T65" s="40"/>
      <c r="U65" s="40"/>
      <c r="V65" s="40"/>
      <c r="W65" s="40"/>
      <c r="X65" s="40"/>
      <c r="Y65" s="40"/>
      <c r="Z65" s="40"/>
      <c r="AA65" s="40"/>
      <c r="AB65" s="40"/>
      <c r="AC65" s="40"/>
      <c r="AE65" s="40"/>
      <c r="AF65" s="40"/>
      <c r="AG65" s="40"/>
      <c r="AH65" s="40"/>
      <c r="AI65" s="40"/>
      <c r="AJ65" s="40"/>
      <c r="AK65" s="40"/>
      <c r="AL65" s="40"/>
      <c r="AM65" s="40"/>
      <c r="AN65" s="40"/>
      <c r="AO65" s="40"/>
      <c r="AP65" s="40"/>
      <c r="AQ65" s="40"/>
      <c r="AR65" s="40"/>
      <c r="AS65" s="40"/>
      <c r="AT65" s="40"/>
      <c r="AU65" s="40"/>
      <c r="AV65" s="40"/>
      <c r="AW65" s="40"/>
      <c r="AX65" s="40"/>
      <c r="AY65" s="41"/>
      <c r="AZ65" s="184">
        <f>SUM(AZ57:AZ64)</f>
        <v>6</v>
      </c>
    </row>
    <row r="66" spans="1:52" ht="15" customHeight="1" x14ac:dyDescent="0.2">
      <c r="A66" s="165" t="s">
        <v>206</v>
      </c>
    </row>
    <row r="67" spans="1:52" ht="15" customHeight="1" x14ac:dyDescent="0.2">
      <c r="A67" s="222" t="s">
        <v>430</v>
      </c>
      <c r="B67" s="223">
        <v>32</v>
      </c>
      <c r="C67" s="223">
        <v>358</v>
      </c>
      <c r="D67" s="223">
        <v>359</v>
      </c>
      <c r="E67" s="223">
        <v>391</v>
      </c>
      <c r="F67" s="223">
        <v>366</v>
      </c>
      <c r="G67" s="223">
        <v>345</v>
      </c>
      <c r="H67" s="223">
        <v>380</v>
      </c>
      <c r="I67" s="223">
        <v>358</v>
      </c>
      <c r="J67" s="223">
        <v>389</v>
      </c>
      <c r="K67" s="223">
        <v>362</v>
      </c>
      <c r="L67" s="223">
        <v>379</v>
      </c>
      <c r="M67" s="223">
        <v>337</v>
      </c>
      <c r="N67" s="317">
        <v>362</v>
      </c>
      <c r="O67" s="223">
        <v>384</v>
      </c>
      <c r="P67" s="358"/>
      <c r="Q67" s="223">
        <v>426</v>
      </c>
      <c r="R67" s="339">
        <v>361</v>
      </c>
      <c r="S67" s="223">
        <v>316</v>
      </c>
      <c r="T67" s="223">
        <v>436</v>
      </c>
      <c r="U67" s="223">
        <v>358</v>
      </c>
      <c r="V67" s="223">
        <v>376</v>
      </c>
      <c r="W67" s="223">
        <v>435</v>
      </c>
      <c r="X67" s="223">
        <v>346</v>
      </c>
      <c r="Y67" s="223">
        <v>386</v>
      </c>
      <c r="Z67" s="223" t="s">
        <v>452</v>
      </c>
      <c r="AA67" s="223">
        <v>362</v>
      </c>
      <c r="AB67" s="223">
        <v>334</v>
      </c>
      <c r="AC67" s="223">
        <v>396</v>
      </c>
      <c r="AD67" s="358"/>
      <c r="AE67" s="223">
        <v>345</v>
      </c>
      <c r="AF67" s="223">
        <v>376</v>
      </c>
      <c r="AG67" s="223">
        <v>365</v>
      </c>
      <c r="AH67" s="223">
        <v>358</v>
      </c>
      <c r="AI67" s="223">
        <v>403</v>
      </c>
      <c r="AJ67" s="223">
        <v>346</v>
      </c>
      <c r="AK67" s="223">
        <v>396</v>
      </c>
      <c r="AL67" s="223"/>
      <c r="AM67" s="223"/>
      <c r="AN67" s="223"/>
      <c r="AO67" s="223"/>
      <c r="AP67" s="223"/>
      <c r="AQ67" s="223"/>
      <c r="AR67" s="223"/>
      <c r="AS67" s="223">
        <f t="shared" ref="AS67:AS73" si="32">SUM(C67:AR67)</f>
        <v>11891</v>
      </c>
      <c r="AT67" s="223">
        <f t="shared" ref="AT67:AT72" si="33">B67*3</f>
        <v>96</v>
      </c>
      <c r="AU67" s="223">
        <v>123</v>
      </c>
      <c r="AV67" s="223">
        <f t="shared" ref="AV67:AV73" si="34">AS67-(AU67*AT67)</f>
        <v>83</v>
      </c>
      <c r="AW67" s="223" t="s">
        <v>43</v>
      </c>
      <c r="AX67" s="223">
        <f t="shared" ref="AX67:AX73" si="35">AT67</f>
        <v>96</v>
      </c>
      <c r="AY67" s="224">
        <f t="shared" ref="AY67:AY73" si="36">AS67/AT67</f>
        <v>123.86458333333333</v>
      </c>
      <c r="AZ67" s="177">
        <f>COUNTIF(B67:AQ67,"&gt;399")</f>
        <v>4</v>
      </c>
    </row>
    <row r="68" spans="1:52" ht="15" customHeight="1" x14ac:dyDescent="0.2">
      <c r="A68" s="222" t="s">
        <v>432</v>
      </c>
      <c r="B68" s="223">
        <v>32</v>
      </c>
      <c r="C68" s="223">
        <v>392</v>
      </c>
      <c r="D68" s="223">
        <v>364</v>
      </c>
      <c r="E68" s="223">
        <v>404</v>
      </c>
      <c r="F68" s="223">
        <v>378</v>
      </c>
      <c r="G68" s="223" t="s">
        <v>452</v>
      </c>
      <c r="H68" s="223">
        <v>373</v>
      </c>
      <c r="I68" s="223">
        <v>343</v>
      </c>
      <c r="J68" s="223">
        <v>379</v>
      </c>
      <c r="K68" s="223">
        <v>363</v>
      </c>
      <c r="L68" s="223">
        <v>341</v>
      </c>
      <c r="M68" s="223">
        <v>370</v>
      </c>
      <c r="N68" s="317">
        <v>417</v>
      </c>
      <c r="O68" s="223">
        <v>361</v>
      </c>
      <c r="P68" s="358"/>
      <c r="Q68" s="223">
        <v>378</v>
      </c>
      <c r="R68" s="339">
        <v>327</v>
      </c>
      <c r="S68" s="223">
        <v>357</v>
      </c>
      <c r="T68" s="223">
        <v>373</v>
      </c>
      <c r="U68" s="223">
        <v>369</v>
      </c>
      <c r="V68" s="223">
        <v>367</v>
      </c>
      <c r="W68" s="223">
        <v>398</v>
      </c>
      <c r="X68" s="223">
        <v>403</v>
      </c>
      <c r="Y68" s="223">
        <v>367</v>
      </c>
      <c r="Z68" s="223">
        <v>327</v>
      </c>
      <c r="AA68" s="223">
        <v>403</v>
      </c>
      <c r="AB68" s="223">
        <v>369</v>
      </c>
      <c r="AC68" s="223">
        <v>348</v>
      </c>
      <c r="AD68" s="358"/>
      <c r="AE68" s="223">
        <v>357</v>
      </c>
      <c r="AF68" s="223">
        <v>340</v>
      </c>
      <c r="AG68" s="223">
        <v>380</v>
      </c>
      <c r="AH68" s="223">
        <v>363</v>
      </c>
      <c r="AI68" s="223">
        <v>366</v>
      </c>
      <c r="AJ68" s="223">
        <v>375</v>
      </c>
      <c r="AK68" s="223">
        <v>326</v>
      </c>
      <c r="AL68" s="223"/>
      <c r="AM68" s="223"/>
      <c r="AN68" s="223"/>
      <c r="AO68" s="223"/>
      <c r="AP68" s="223"/>
      <c r="AQ68" s="223"/>
      <c r="AR68" s="223"/>
      <c r="AS68" s="223">
        <f t="shared" si="32"/>
        <v>11778</v>
      </c>
      <c r="AT68" s="223">
        <f t="shared" si="33"/>
        <v>96</v>
      </c>
      <c r="AU68" s="223">
        <v>122</v>
      </c>
      <c r="AV68" s="223">
        <f t="shared" si="34"/>
        <v>66</v>
      </c>
      <c r="AW68" s="223" t="s">
        <v>43</v>
      </c>
      <c r="AX68" s="223">
        <f t="shared" si="35"/>
        <v>96</v>
      </c>
      <c r="AY68" s="224">
        <f t="shared" si="36"/>
        <v>122.6875</v>
      </c>
      <c r="AZ68" s="177">
        <f t="shared" ref="AZ68:AZ73" si="37">COUNTIF(B68:AQ68,"&gt;399")</f>
        <v>4</v>
      </c>
    </row>
    <row r="69" spans="1:52" ht="15" customHeight="1" x14ac:dyDescent="0.2">
      <c r="A69" s="222" t="s">
        <v>431</v>
      </c>
      <c r="B69" s="223">
        <v>33</v>
      </c>
      <c r="C69" s="223">
        <v>336</v>
      </c>
      <c r="D69" s="223">
        <v>328</v>
      </c>
      <c r="E69" s="223">
        <v>336</v>
      </c>
      <c r="F69" s="223">
        <v>347</v>
      </c>
      <c r="G69" s="223">
        <v>352</v>
      </c>
      <c r="H69" s="223">
        <v>424</v>
      </c>
      <c r="I69" s="223">
        <v>386</v>
      </c>
      <c r="J69" s="223">
        <v>406</v>
      </c>
      <c r="K69" s="223">
        <v>331</v>
      </c>
      <c r="L69" s="223">
        <v>409</v>
      </c>
      <c r="M69" s="223">
        <v>340</v>
      </c>
      <c r="N69" s="317">
        <v>359</v>
      </c>
      <c r="O69" s="223">
        <v>380</v>
      </c>
      <c r="P69" s="358"/>
      <c r="Q69" s="223">
        <v>350</v>
      </c>
      <c r="R69" s="339">
        <v>429</v>
      </c>
      <c r="S69" s="223">
        <v>350</v>
      </c>
      <c r="T69" s="223">
        <v>350</v>
      </c>
      <c r="U69" s="223">
        <v>382</v>
      </c>
      <c r="V69" s="223">
        <v>385</v>
      </c>
      <c r="W69" s="223">
        <v>411</v>
      </c>
      <c r="X69" s="223">
        <v>373</v>
      </c>
      <c r="Y69" s="223">
        <v>360</v>
      </c>
      <c r="Z69" s="223">
        <v>381</v>
      </c>
      <c r="AA69" s="223">
        <v>309</v>
      </c>
      <c r="AB69" s="223">
        <v>377</v>
      </c>
      <c r="AC69" s="223">
        <v>378</v>
      </c>
      <c r="AD69" s="358"/>
      <c r="AE69" s="223">
        <v>393</v>
      </c>
      <c r="AF69" s="223">
        <v>363</v>
      </c>
      <c r="AG69" s="223">
        <v>335</v>
      </c>
      <c r="AH69" s="223">
        <v>382</v>
      </c>
      <c r="AI69" s="223">
        <v>361</v>
      </c>
      <c r="AJ69" s="223">
        <v>340</v>
      </c>
      <c r="AK69" s="223">
        <v>365</v>
      </c>
      <c r="AL69" s="223"/>
      <c r="AM69" s="223"/>
      <c r="AN69" s="223"/>
      <c r="AO69" s="223"/>
      <c r="AP69" s="223"/>
      <c r="AQ69" s="223"/>
      <c r="AR69" s="223"/>
      <c r="AS69" s="223">
        <f t="shared" si="32"/>
        <v>12108</v>
      </c>
      <c r="AT69" s="223">
        <f t="shared" si="33"/>
        <v>99</v>
      </c>
      <c r="AU69" s="223">
        <v>122</v>
      </c>
      <c r="AV69" s="223">
        <f t="shared" si="34"/>
        <v>30</v>
      </c>
      <c r="AW69" s="223" t="s">
        <v>43</v>
      </c>
      <c r="AX69" s="223">
        <f t="shared" si="35"/>
        <v>99</v>
      </c>
      <c r="AY69" s="224">
        <f t="shared" si="36"/>
        <v>122.3030303030303</v>
      </c>
      <c r="AZ69" s="177">
        <f t="shared" si="37"/>
        <v>5</v>
      </c>
    </row>
    <row r="70" spans="1:52" ht="15" customHeight="1" x14ac:dyDescent="0.2">
      <c r="A70" s="222" t="s">
        <v>453</v>
      </c>
      <c r="B70" s="223">
        <v>29</v>
      </c>
      <c r="C70" s="223" t="s">
        <v>452</v>
      </c>
      <c r="D70" s="223" t="s">
        <v>452</v>
      </c>
      <c r="E70" s="223">
        <v>375</v>
      </c>
      <c r="F70" s="223">
        <v>360</v>
      </c>
      <c r="G70" s="223">
        <v>335</v>
      </c>
      <c r="H70" s="223">
        <v>391</v>
      </c>
      <c r="I70" s="223">
        <v>415</v>
      </c>
      <c r="J70" s="223">
        <v>370</v>
      </c>
      <c r="K70" s="223">
        <v>317</v>
      </c>
      <c r="L70" s="223">
        <v>351</v>
      </c>
      <c r="M70" s="223" t="s">
        <v>452</v>
      </c>
      <c r="N70" s="317">
        <v>398</v>
      </c>
      <c r="O70" s="223">
        <v>360</v>
      </c>
      <c r="P70" s="358"/>
      <c r="Q70" s="223">
        <v>368</v>
      </c>
      <c r="R70" s="339">
        <v>385</v>
      </c>
      <c r="S70" s="223">
        <v>349</v>
      </c>
      <c r="T70" s="223">
        <v>388</v>
      </c>
      <c r="U70" s="223" t="s">
        <v>452</v>
      </c>
      <c r="V70" s="223">
        <v>365</v>
      </c>
      <c r="W70" s="223">
        <v>306</v>
      </c>
      <c r="X70" s="223">
        <v>373</v>
      </c>
      <c r="Y70" s="223">
        <v>356</v>
      </c>
      <c r="Z70" s="223">
        <v>347</v>
      </c>
      <c r="AA70" s="223">
        <v>416</v>
      </c>
      <c r="AB70" s="223">
        <v>395</v>
      </c>
      <c r="AC70" s="223">
        <v>366</v>
      </c>
      <c r="AD70" s="358"/>
      <c r="AE70" s="223">
        <v>352</v>
      </c>
      <c r="AF70" s="223">
        <v>309</v>
      </c>
      <c r="AG70" s="223">
        <v>351</v>
      </c>
      <c r="AH70" s="223">
        <v>365</v>
      </c>
      <c r="AI70" s="223">
        <v>340</v>
      </c>
      <c r="AJ70" s="223">
        <v>365</v>
      </c>
      <c r="AK70" s="223">
        <v>366</v>
      </c>
      <c r="AL70" s="223"/>
      <c r="AM70" s="223"/>
      <c r="AN70" s="223"/>
      <c r="AO70" s="223"/>
      <c r="AP70" s="223"/>
      <c r="AQ70" s="223"/>
      <c r="AR70" s="223"/>
      <c r="AS70" s="223">
        <f t="shared" si="32"/>
        <v>10534</v>
      </c>
      <c r="AT70" s="223">
        <f t="shared" si="33"/>
        <v>87</v>
      </c>
      <c r="AU70" s="223">
        <v>121</v>
      </c>
      <c r="AV70" s="223">
        <f t="shared" si="34"/>
        <v>7</v>
      </c>
      <c r="AW70" s="223" t="s">
        <v>43</v>
      </c>
      <c r="AX70" s="223">
        <f t="shared" si="35"/>
        <v>87</v>
      </c>
      <c r="AY70" s="224">
        <f t="shared" si="36"/>
        <v>121.08045977011494</v>
      </c>
      <c r="AZ70" s="177">
        <f t="shared" si="37"/>
        <v>2</v>
      </c>
    </row>
    <row r="71" spans="1:52" ht="15" customHeight="1" x14ac:dyDescent="0.2">
      <c r="A71" s="222" t="s">
        <v>428</v>
      </c>
      <c r="B71" s="223">
        <v>25</v>
      </c>
      <c r="C71" s="223">
        <v>363</v>
      </c>
      <c r="D71" s="223">
        <v>307</v>
      </c>
      <c r="E71" s="223">
        <v>369</v>
      </c>
      <c r="F71" s="223">
        <v>349</v>
      </c>
      <c r="G71" s="223">
        <v>367</v>
      </c>
      <c r="H71" s="223">
        <v>356</v>
      </c>
      <c r="I71" s="223" t="s">
        <v>452</v>
      </c>
      <c r="J71" s="223">
        <v>374</v>
      </c>
      <c r="K71" s="223">
        <v>317</v>
      </c>
      <c r="L71" s="223">
        <v>341</v>
      </c>
      <c r="M71" s="223" t="s">
        <v>452</v>
      </c>
      <c r="N71" s="317" t="s">
        <v>452</v>
      </c>
      <c r="O71" s="223" t="s">
        <v>452</v>
      </c>
      <c r="P71" s="358"/>
      <c r="Q71" s="223" t="s">
        <v>452</v>
      </c>
      <c r="R71" s="339" t="s">
        <v>452</v>
      </c>
      <c r="S71" s="223" t="s">
        <v>452</v>
      </c>
      <c r="T71" s="223">
        <v>334</v>
      </c>
      <c r="U71" s="223">
        <v>334</v>
      </c>
      <c r="V71" s="223">
        <v>317</v>
      </c>
      <c r="W71" s="223">
        <v>353</v>
      </c>
      <c r="X71" s="223">
        <v>321</v>
      </c>
      <c r="Y71" s="223">
        <v>362</v>
      </c>
      <c r="Z71" s="223">
        <v>343</v>
      </c>
      <c r="AA71" s="223">
        <v>369</v>
      </c>
      <c r="AB71" s="223">
        <v>299</v>
      </c>
      <c r="AC71" s="223" t="s">
        <v>452</v>
      </c>
      <c r="AD71" s="358"/>
      <c r="AE71" s="223">
        <v>356</v>
      </c>
      <c r="AF71" s="223">
        <v>330</v>
      </c>
      <c r="AG71" s="223">
        <v>334</v>
      </c>
      <c r="AH71" s="223">
        <v>333</v>
      </c>
      <c r="AI71" s="223">
        <v>192</v>
      </c>
      <c r="AJ71" s="223">
        <v>399</v>
      </c>
      <c r="AK71" s="223">
        <v>341</v>
      </c>
      <c r="AL71" s="223"/>
      <c r="AM71" s="223"/>
      <c r="AN71" s="223"/>
      <c r="AO71" s="223"/>
      <c r="AP71" s="223"/>
      <c r="AQ71" s="223"/>
      <c r="AR71" s="223"/>
      <c r="AS71" s="223">
        <f t="shared" si="32"/>
        <v>8460</v>
      </c>
      <c r="AT71" s="223">
        <f>B71*3-1</f>
        <v>74</v>
      </c>
      <c r="AU71" s="223">
        <v>114</v>
      </c>
      <c r="AV71" s="223">
        <f t="shared" si="34"/>
        <v>24</v>
      </c>
      <c r="AW71" s="223" t="s">
        <v>43</v>
      </c>
      <c r="AX71" s="223">
        <f t="shared" si="35"/>
        <v>74</v>
      </c>
      <c r="AY71" s="224">
        <f t="shared" si="36"/>
        <v>114.32432432432432</v>
      </c>
      <c r="AZ71" s="177">
        <f t="shared" si="37"/>
        <v>0</v>
      </c>
    </row>
    <row r="72" spans="1:52" s="252" customFormat="1" ht="15" customHeight="1" x14ac:dyDescent="0.2">
      <c r="A72" s="248" t="s">
        <v>523</v>
      </c>
      <c r="B72" s="249">
        <v>6</v>
      </c>
      <c r="C72" s="249" t="s">
        <v>452</v>
      </c>
      <c r="D72" s="249" t="s">
        <v>452</v>
      </c>
      <c r="E72" s="249" t="s">
        <v>452</v>
      </c>
      <c r="F72" s="249" t="s">
        <v>452</v>
      </c>
      <c r="G72" s="249" t="s">
        <v>452</v>
      </c>
      <c r="H72" s="249" t="s">
        <v>452</v>
      </c>
      <c r="I72" s="249">
        <v>367</v>
      </c>
      <c r="J72" s="249" t="s">
        <v>452</v>
      </c>
      <c r="K72" s="249" t="s">
        <v>452</v>
      </c>
      <c r="L72" s="249" t="s">
        <v>452</v>
      </c>
      <c r="M72" s="249">
        <v>292</v>
      </c>
      <c r="N72" s="318" t="s">
        <v>452</v>
      </c>
      <c r="O72" s="249" t="s">
        <v>452</v>
      </c>
      <c r="P72" s="354"/>
      <c r="Q72" s="249">
        <v>394</v>
      </c>
      <c r="R72" s="340" t="s">
        <v>452</v>
      </c>
      <c r="S72" s="249">
        <v>427</v>
      </c>
      <c r="T72" s="249" t="s">
        <v>452</v>
      </c>
      <c r="U72" s="249" t="s">
        <v>452</v>
      </c>
      <c r="V72" s="249" t="s">
        <v>452</v>
      </c>
      <c r="W72" s="249" t="s">
        <v>452</v>
      </c>
      <c r="X72" s="249" t="s">
        <v>452</v>
      </c>
      <c r="Y72" s="249" t="s">
        <v>452</v>
      </c>
      <c r="Z72" s="249">
        <v>349</v>
      </c>
      <c r="AA72" s="249" t="s">
        <v>452</v>
      </c>
      <c r="AB72" s="249" t="s">
        <v>452</v>
      </c>
      <c r="AC72" s="249">
        <v>356</v>
      </c>
      <c r="AD72" s="354"/>
      <c r="AE72" s="249" t="s">
        <v>452</v>
      </c>
      <c r="AF72" s="249" t="s">
        <v>452</v>
      </c>
      <c r="AG72" s="249" t="s">
        <v>452</v>
      </c>
      <c r="AH72" s="249" t="s">
        <v>452</v>
      </c>
      <c r="AI72" s="249" t="s">
        <v>452</v>
      </c>
      <c r="AJ72" s="249" t="s">
        <v>452</v>
      </c>
      <c r="AK72" s="249" t="s">
        <v>452</v>
      </c>
      <c r="AL72" s="249"/>
      <c r="AM72" s="249"/>
      <c r="AN72" s="249"/>
      <c r="AO72" s="249"/>
      <c r="AP72" s="249"/>
      <c r="AQ72" s="249"/>
      <c r="AR72" s="249"/>
      <c r="AS72" s="249">
        <f t="shared" si="32"/>
        <v>2185</v>
      </c>
      <c r="AT72" s="249">
        <f t="shared" si="33"/>
        <v>18</v>
      </c>
      <c r="AU72" s="250">
        <v>121</v>
      </c>
      <c r="AV72" s="249">
        <f t="shared" si="34"/>
        <v>7</v>
      </c>
      <c r="AW72" s="249"/>
      <c r="AX72" s="249">
        <f t="shared" si="35"/>
        <v>18</v>
      </c>
      <c r="AY72" s="251">
        <f t="shared" si="36"/>
        <v>121.38888888888889</v>
      </c>
      <c r="AZ72" s="177">
        <f t="shared" si="37"/>
        <v>1</v>
      </c>
    </row>
    <row r="73" spans="1:52" s="252" customFormat="1" ht="15" customHeight="1" x14ac:dyDescent="0.2">
      <c r="A73" s="248" t="s">
        <v>429</v>
      </c>
      <c r="B73" s="249">
        <v>9</v>
      </c>
      <c r="C73" s="249">
        <v>338</v>
      </c>
      <c r="D73" s="249">
        <v>333</v>
      </c>
      <c r="E73" s="249" t="s">
        <v>452</v>
      </c>
      <c r="F73" s="249" t="s">
        <v>452</v>
      </c>
      <c r="G73" s="249">
        <v>334</v>
      </c>
      <c r="H73" s="249" t="s">
        <v>452</v>
      </c>
      <c r="I73" s="249" t="s">
        <v>452</v>
      </c>
      <c r="J73" s="249" t="s">
        <v>452</v>
      </c>
      <c r="K73" s="249" t="s">
        <v>452</v>
      </c>
      <c r="L73" s="249" t="s">
        <v>452</v>
      </c>
      <c r="M73" s="249">
        <v>341</v>
      </c>
      <c r="N73" s="318">
        <v>348</v>
      </c>
      <c r="O73" s="249">
        <v>319</v>
      </c>
      <c r="P73" s="354"/>
      <c r="Q73" s="249" t="s">
        <v>452</v>
      </c>
      <c r="R73" s="340">
        <v>326</v>
      </c>
      <c r="S73" s="249" t="s">
        <v>452</v>
      </c>
      <c r="T73" s="249" t="s">
        <v>452</v>
      </c>
      <c r="U73" s="249">
        <v>316</v>
      </c>
      <c r="V73" s="249" t="s">
        <v>452</v>
      </c>
      <c r="W73" s="249" t="s">
        <v>452</v>
      </c>
      <c r="X73" s="249" t="s">
        <v>452</v>
      </c>
      <c r="Y73" s="249" t="s">
        <v>452</v>
      </c>
      <c r="Z73" s="249" t="s">
        <v>452</v>
      </c>
      <c r="AA73" s="249" t="s">
        <v>452</v>
      </c>
      <c r="AB73" s="249" t="s">
        <v>452</v>
      </c>
      <c r="AC73" s="249" t="s">
        <v>452</v>
      </c>
      <c r="AD73" s="354"/>
      <c r="AE73" s="249" t="s">
        <v>452</v>
      </c>
      <c r="AF73" s="249" t="s">
        <v>452</v>
      </c>
      <c r="AG73" s="249" t="s">
        <v>452</v>
      </c>
      <c r="AH73" s="249" t="s">
        <v>452</v>
      </c>
      <c r="AI73" s="249">
        <v>113</v>
      </c>
      <c r="AJ73" s="249" t="s">
        <v>452</v>
      </c>
      <c r="AK73" s="249" t="s">
        <v>452</v>
      </c>
      <c r="AL73" s="249"/>
      <c r="AM73" s="249"/>
      <c r="AN73" s="249"/>
      <c r="AO73" s="249"/>
      <c r="AP73" s="249"/>
      <c r="AQ73" s="249"/>
      <c r="AR73" s="249"/>
      <c r="AS73" s="249">
        <f t="shared" si="32"/>
        <v>2768</v>
      </c>
      <c r="AT73" s="249">
        <f>B73*3-2</f>
        <v>25</v>
      </c>
      <c r="AU73" s="250">
        <v>110</v>
      </c>
      <c r="AV73" s="249">
        <f t="shared" si="34"/>
        <v>18</v>
      </c>
      <c r="AW73" s="249"/>
      <c r="AX73" s="249">
        <f t="shared" si="35"/>
        <v>25</v>
      </c>
      <c r="AY73" s="251">
        <f t="shared" si="36"/>
        <v>110.72</v>
      </c>
      <c r="AZ73" s="177">
        <f t="shared" si="37"/>
        <v>0</v>
      </c>
    </row>
    <row r="74" spans="1:52" ht="15" customHeight="1" x14ac:dyDescent="0.2">
      <c r="A74" s="165"/>
      <c r="B74" s="40"/>
      <c r="C74" s="40"/>
      <c r="D74" s="40"/>
      <c r="E74" s="40"/>
      <c r="F74" s="40"/>
      <c r="G74" s="40"/>
      <c r="H74" s="40"/>
      <c r="I74" s="40"/>
      <c r="J74" s="40"/>
      <c r="K74" s="40"/>
      <c r="L74" s="40"/>
      <c r="M74" s="40"/>
      <c r="N74" s="40"/>
      <c r="O74" s="40"/>
      <c r="Q74" s="40"/>
      <c r="R74" s="40"/>
      <c r="S74" s="40"/>
      <c r="T74" s="40"/>
      <c r="U74" s="40"/>
      <c r="V74" s="40"/>
      <c r="W74" s="40"/>
      <c r="X74" s="40"/>
      <c r="Y74" s="40"/>
      <c r="Z74" s="40"/>
      <c r="AA74" s="40"/>
      <c r="AB74" s="40"/>
      <c r="AC74" s="40"/>
      <c r="AE74" s="40"/>
      <c r="AF74" s="40"/>
      <c r="AG74" s="40"/>
      <c r="AH74" s="40"/>
      <c r="AI74" s="40"/>
      <c r="AJ74" s="40"/>
      <c r="AK74" s="40"/>
      <c r="AL74" s="40"/>
      <c r="AM74" s="40"/>
      <c r="AN74" s="40"/>
      <c r="AO74" s="40"/>
      <c r="AP74" s="40"/>
      <c r="AQ74" s="40"/>
      <c r="AR74" s="40"/>
      <c r="AS74" s="40"/>
      <c r="AT74" s="40"/>
      <c r="AU74" s="40"/>
      <c r="AV74" s="40"/>
      <c r="AW74" s="40"/>
      <c r="AX74" s="40"/>
      <c r="AY74" s="41"/>
      <c r="AZ74" s="184">
        <f>SUM(AZ67:AZ73)</f>
        <v>16</v>
      </c>
    </row>
    <row r="75" spans="1:52" ht="15" customHeight="1" x14ac:dyDescent="0.2">
      <c r="A75" s="165" t="s">
        <v>204</v>
      </c>
      <c r="O75" s="368"/>
    </row>
    <row r="76" spans="1:52" ht="15" customHeight="1" x14ac:dyDescent="0.2">
      <c r="A76" s="263" t="s">
        <v>437</v>
      </c>
      <c r="B76" s="264">
        <v>31</v>
      </c>
      <c r="C76" s="264">
        <v>350</v>
      </c>
      <c r="D76" s="264">
        <v>383</v>
      </c>
      <c r="E76" s="264">
        <v>374</v>
      </c>
      <c r="F76" s="264">
        <v>366</v>
      </c>
      <c r="G76" s="264">
        <v>384</v>
      </c>
      <c r="H76" s="264">
        <v>363</v>
      </c>
      <c r="I76" s="264">
        <v>363</v>
      </c>
      <c r="J76" s="264">
        <v>363</v>
      </c>
      <c r="K76" s="264">
        <v>352</v>
      </c>
      <c r="L76" s="264">
        <v>355</v>
      </c>
      <c r="M76" s="264">
        <v>341</v>
      </c>
      <c r="N76" s="365">
        <v>350</v>
      </c>
      <c r="O76" s="366" t="s">
        <v>452</v>
      </c>
      <c r="P76" s="369"/>
      <c r="Q76" s="364">
        <v>364</v>
      </c>
      <c r="R76" s="341">
        <v>389</v>
      </c>
      <c r="S76" s="264">
        <v>356</v>
      </c>
      <c r="T76" s="264">
        <v>357</v>
      </c>
      <c r="U76" s="264" t="s">
        <v>452</v>
      </c>
      <c r="V76" s="264">
        <v>340</v>
      </c>
      <c r="W76" s="264">
        <v>356</v>
      </c>
      <c r="X76" s="264">
        <v>396</v>
      </c>
      <c r="Y76" s="264">
        <v>335</v>
      </c>
      <c r="Z76" s="264">
        <v>411</v>
      </c>
      <c r="AA76" s="264">
        <v>368</v>
      </c>
      <c r="AB76" s="264">
        <v>377</v>
      </c>
      <c r="AC76" s="264">
        <v>343</v>
      </c>
      <c r="AD76" s="359"/>
      <c r="AE76" s="341">
        <v>371</v>
      </c>
      <c r="AF76" s="264">
        <v>339</v>
      </c>
      <c r="AG76" s="264">
        <v>339</v>
      </c>
      <c r="AH76" s="264">
        <v>356</v>
      </c>
      <c r="AI76" s="264">
        <v>341</v>
      </c>
      <c r="AJ76" s="264">
        <v>396</v>
      </c>
      <c r="AK76" s="264">
        <v>384</v>
      </c>
      <c r="AL76" s="264"/>
      <c r="AM76" s="264"/>
      <c r="AN76" s="264"/>
      <c r="AO76" s="264"/>
      <c r="AP76" s="264"/>
      <c r="AQ76" s="264"/>
      <c r="AR76" s="264"/>
      <c r="AS76" s="264">
        <f t="shared" ref="AS76:AS83" si="38">SUM(C76:AR76)</f>
        <v>11262</v>
      </c>
      <c r="AT76" s="264">
        <f t="shared" ref="AT76:AT83" si="39">B76*3</f>
        <v>93</v>
      </c>
      <c r="AU76" s="264">
        <v>121</v>
      </c>
      <c r="AV76" s="264">
        <f t="shared" ref="AV76:AV83" si="40">AS76-(AU76*AT76)</f>
        <v>9</v>
      </c>
      <c r="AW76" s="264" t="s">
        <v>43</v>
      </c>
      <c r="AX76" s="264">
        <f t="shared" ref="AX76:AX83" si="41">AT76</f>
        <v>93</v>
      </c>
      <c r="AY76" s="265">
        <f t="shared" ref="AY76:AY83" si="42">AS76/AT76</f>
        <v>121.09677419354838</v>
      </c>
      <c r="AZ76" s="177">
        <f>COUNTIF(B76:AQ76,"&gt;399")</f>
        <v>1</v>
      </c>
    </row>
    <row r="77" spans="1:52" ht="15" customHeight="1" x14ac:dyDescent="0.2">
      <c r="A77" s="263" t="s">
        <v>436</v>
      </c>
      <c r="B77" s="264">
        <v>33</v>
      </c>
      <c r="C77" s="264">
        <v>420</v>
      </c>
      <c r="D77" s="264">
        <v>348</v>
      </c>
      <c r="E77" s="264">
        <v>346</v>
      </c>
      <c r="F77" s="264">
        <v>366</v>
      </c>
      <c r="G77" s="264">
        <v>387</v>
      </c>
      <c r="H77" s="264">
        <v>356</v>
      </c>
      <c r="I77" s="264">
        <v>357</v>
      </c>
      <c r="J77" s="264">
        <v>351</v>
      </c>
      <c r="K77" s="264">
        <v>367</v>
      </c>
      <c r="L77" s="264">
        <v>357</v>
      </c>
      <c r="M77" s="264">
        <v>372</v>
      </c>
      <c r="N77" s="365">
        <v>343</v>
      </c>
      <c r="O77" s="364">
        <v>400</v>
      </c>
      <c r="P77" s="369"/>
      <c r="Q77" s="364">
        <v>356</v>
      </c>
      <c r="R77" s="341">
        <v>391</v>
      </c>
      <c r="S77" s="264">
        <v>412</v>
      </c>
      <c r="T77" s="264">
        <v>311</v>
      </c>
      <c r="U77" s="264">
        <v>343</v>
      </c>
      <c r="V77" s="264">
        <v>358</v>
      </c>
      <c r="W77" s="264">
        <v>347</v>
      </c>
      <c r="X77" s="264">
        <v>350</v>
      </c>
      <c r="Y77" s="264">
        <v>328</v>
      </c>
      <c r="Z77" s="264">
        <v>370</v>
      </c>
      <c r="AA77" s="264">
        <v>365</v>
      </c>
      <c r="AB77" s="264">
        <v>351</v>
      </c>
      <c r="AC77" s="264">
        <v>391</v>
      </c>
      <c r="AD77" s="359"/>
      <c r="AE77" s="341">
        <v>358</v>
      </c>
      <c r="AF77" s="264">
        <v>356</v>
      </c>
      <c r="AG77" s="264">
        <v>332</v>
      </c>
      <c r="AH77" s="264">
        <v>324</v>
      </c>
      <c r="AI77" s="264">
        <v>347</v>
      </c>
      <c r="AJ77" s="264">
        <v>383</v>
      </c>
      <c r="AK77" s="264">
        <v>334</v>
      </c>
      <c r="AL77" s="264"/>
      <c r="AM77" s="264"/>
      <c r="AN77" s="264"/>
      <c r="AO77" s="264"/>
      <c r="AP77" s="264"/>
      <c r="AQ77" s="264"/>
      <c r="AR77" s="264"/>
      <c r="AS77" s="264">
        <f t="shared" si="38"/>
        <v>11877</v>
      </c>
      <c r="AT77" s="264">
        <f t="shared" si="39"/>
        <v>99</v>
      </c>
      <c r="AU77" s="264">
        <v>119</v>
      </c>
      <c r="AV77" s="264">
        <f t="shared" si="40"/>
        <v>96</v>
      </c>
      <c r="AW77" s="264" t="s">
        <v>43</v>
      </c>
      <c r="AX77" s="264">
        <f t="shared" si="41"/>
        <v>99</v>
      </c>
      <c r="AY77" s="265">
        <f t="shared" si="42"/>
        <v>119.96969696969697</v>
      </c>
      <c r="AZ77" s="177">
        <f t="shared" ref="AZ77:AZ83" si="43">COUNTIF(B77:AQ77,"&gt;399")</f>
        <v>3</v>
      </c>
    </row>
    <row r="78" spans="1:52" ht="15" customHeight="1" x14ac:dyDescent="0.2">
      <c r="A78" s="263" t="s">
        <v>434</v>
      </c>
      <c r="B78" s="264">
        <v>31</v>
      </c>
      <c r="C78" s="264">
        <v>349</v>
      </c>
      <c r="D78" s="264">
        <v>348</v>
      </c>
      <c r="E78" s="264">
        <v>341</v>
      </c>
      <c r="F78" s="264">
        <v>379</v>
      </c>
      <c r="G78" s="264">
        <v>360</v>
      </c>
      <c r="H78" s="264">
        <v>361</v>
      </c>
      <c r="I78" s="264">
        <v>380</v>
      </c>
      <c r="J78" s="264">
        <v>407</v>
      </c>
      <c r="K78" s="264">
        <v>351</v>
      </c>
      <c r="L78" s="264">
        <v>392</v>
      </c>
      <c r="M78" s="264">
        <v>352</v>
      </c>
      <c r="N78" s="365">
        <v>410</v>
      </c>
      <c r="O78" s="367">
        <v>333</v>
      </c>
      <c r="P78" s="369"/>
      <c r="Q78" s="364">
        <v>370</v>
      </c>
      <c r="R78" s="341">
        <v>319</v>
      </c>
      <c r="S78" s="264">
        <v>384</v>
      </c>
      <c r="T78" s="264" t="s">
        <v>452</v>
      </c>
      <c r="U78" s="264">
        <v>308</v>
      </c>
      <c r="V78" s="264">
        <v>345</v>
      </c>
      <c r="W78" s="264">
        <v>346</v>
      </c>
      <c r="X78" s="264">
        <v>337</v>
      </c>
      <c r="Y78" s="264">
        <v>312</v>
      </c>
      <c r="Z78" s="264">
        <v>323</v>
      </c>
      <c r="AA78" s="264" t="s">
        <v>452</v>
      </c>
      <c r="AB78" s="264">
        <v>345</v>
      </c>
      <c r="AC78" s="264">
        <v>342</v>
      </c>
      <c r="AD78" s="359"/>
      <c r="AE78" s="341">
        <v>348</v>
      </c>
      <c r="AF78" s="264">
        <v>375</v>
      </c>
      <c r="AG78" s="264">
        <v>391</v>
      </c>
      <c r="AH78" s="264">
        <v>356</v>
      </c>
      <c r="AI78" s="264">
        <v>383</v>
      </c>
      <c r="AJ78" s="264">
        <v>372</v>
      </c>
      <c r="AK78" s="264">
        <v>407</v>
      </c>
      <c r="AL78" s="264"/>
      <c r="AM78" s="264"/>
      <c r="AN78" s="264"/>
      <c r="AO78" s="264"/>
      <c r="AP78" s="264"/>
      <c r="AQ78" s="264"/>
      <c r="AR78" s="264"/>
      <c r="AS78" s="264">
        <f t="shared" si="38"/>
        <v>11126</v>
      </c>
      <c r="AT78" s="264">
        <f t="shared" si="39"/>
        <v>93</v>
      </c>
      <c r="AU78" s="264">
        <v>119</v>
      </c>
      <c r="AV78" s="264">
        <f t="shared" si="40"/>
        <v>59</v>
      </c>
      <c r="AW78" s="264" t="s">
        <v>43</v>
      </c>
      <c r="AX78" s="264">
        <f t="shared" si="41"/>
        <v>93</v>
      </c>
      <c r="AY78" s="265">
        <f t="shared" si="42"/>
        <v>119.63440860215054</v>
      </c>
      <c r="AZ78" s="177">
        <f t="shared" si="43"/>
        <v>3</v>
      </c>
    </row>
    <row r="79" spans="1:52" ht="15" customHeight="1" x14ac:dyDescent="0.2">
      <c r="A79" s="263" t="s">
        <v>435</v>
      </c>
      <c r="B79" s="264">
        <v>31</v>
      </c>
      <c r="C79" s="264">
        <v>341</v>
      </c>
      <c r="D79" s="264">
        <v>383</v>
      </c>
      <c r="E79" s="264">
        <v>346</v>
      </c>
      <c r="F79" s="264">
        <v>373</v>
      </c>
      <c r="G79" s="264">
        <v>361</v>
      </c>
      <c r="H79" s="264">
        <v>360</v>
      </c>
      <c r="I79" s="264">
        <v>348</v>
      </c>
      <c r="J79" s="264">
        <v>380</v>
      </c>
      <c r="K79" s="264">
        <v>348</v>
      </c>
      <c r="L79" s="264">
        <v>376</v>
      </c>
      <c r="M79" s="264">
        <v>369</v>
      </c>
      <c r="N79" s="365">
        <v>336</v>
      </c>
      <c r="O79" s="364">
        <v>355</v>
      </c>
      <c r="P79" s="369"/>
      <c r="Q79" s="364">
        <v>364</v>
      </c>
      <c r="R79" s="341">
        <v>363</v>
      </c>
      <c r="S79" s="264">
        <v>362</v>
      </c>
      <c r="T79" s="264">
        <v>394</v>
      </c>
      <c r="U79" s="264">
        <v>310</v>
      </c>
      <c r="V79" s="264">
        <v>356</v>
      </c>
      <c r="W79" s="264">
        <v>329</v>
      </c>
      <c r="X79" s="264" t="s">
        <v>452</v>
      </c>
      <c r="Y79" s="264">
        <v>302</v>
      </c>
      <c r="Z79" s="264">
        <v>357</v>
      </c>
      <c r="AA79" s="264">
        <v>331</v>
      </c>
      <c r="AB79" s="264">
        <v>316</v>
      </c>
      <c r="AC79" s="264">
        <v>319</v>
      </c>
      <c r="AD79" s="359"/>
      <c r="AE79" s="341">
        <v>333</v>
      </c>
      <c r="AF79" s="264" t="s">
        <v>452</v>
      </c>
      <c r="AG79" s="264">
        <v>390</v>
      </c>
      <c r="AH79" s="264">
        <v>360</v>
      </c>
      <c r="AI79" s="264">
        <v>335</v>
      </c>
      <c r="AJ79" s="264">
        <v>340</v>
      </c>
      <c r="AK79" s="264">
        <v>409</v>
      </c>
      <c r="AL79" s="264"/>
      <c r="AM79" s="264"/>
      <c r="AN79" s="264"/>
      <c r="AO79" s="264"/>
      <c r="AP79" s="264"/>
      <c r="AQ79" s="264"/>
      <c r="AR79" s="264"/>
      <c r="AS79" s="264">
        <f t="shared" si="38"/>
        <v>10946</v>
      </c>
      <c r="AT79" s="264">
        <f t="shared" si="39"/>
        <v>93</v>
      </c>
      <c r="AU79" s="264">
        <v>117</v>
      </c>
      <c r="AV79" s="264">
        <f t="shared" si="40"/>
        <v>65</v>
      </c>
      <c r="AW79" s="264" t="s">
        <v>43</v>
      </c>
      <c r="AX79" s="264">
        <f t="shared" si="41"/>
        <v>93</v>
      </c>
      <c r="AY79" s="265">
        <f t="shared" si="42"/>
        <v>117.6989247311828</v>
      </c>
      <c r="AZ79" s="177">
        <f t="shared" si="43"/>
        <v>1</v>
      </c>
    </row>
    <row r="80" spans="1:52" ht="15" customHeight="1" x14ac:dyDescent="0.2">
      <c r="A80" s="263" t="s">
        <v>433</v>
      </c>
      <c r="B80" s="264">
        <v>30</v>
      </c>
      <c r="C80" s="264">
        <v>328</v>
      </c>
      <c r="D80" s="264">
        <v>340</v>
      </c>
      <c r="E80" s="264">
        <v>317</v>
      </c>
      <c r="F80" s="264" t="s">
        <v>452</v>
      </c>
      <c r="G80" s="264" t="s">
        <v>452</v>
      </c>
      <c r="H80" s="264">
        <v>356</v>
      </c>
      <c r="I80" s="264">
        <v>367</v>
      </c>
      <c r="J80" s="264">
        <v>406</v>
      </c>
      <c r="K80" s="264">
        <v>361</v>
      </c>
      <c r="L80" s="264">
        <v>377</v>
      </c>
      <c r="M80" s="264">
        <v>337</v>
      </c>
      <c r="N80" s="365">
        <v>341</v>
      </c>
      <c r="O80" s="364">
        <v>362</v>
      </c>
      <c r="P80" s="369"/>
      <c r="Q80" s="370">
        <v>350</v>
      </c>
      <c r="R80" s="341">
        <v>352</v>
      </c>
      <c r="S80" s="264">
        <v>369</v>
      </c>
      <c r="T80" s="264">
        <v>368</v>
      </c>
      <c r="U80" s="264">
        <v>325</v>
      </c>
      <c r="V80" s="264">
        <v>348</v>
      </c>
      <c r="W80" s="264">
        <v>358</v>
      </c>
      <c r="X80" s="264">
        <v>312</v>
      </c>
      <c r="Y80" s="264">
        <v>371</v>
      </c>
      <c r="Z80" s="264" t="s">
        <v>452</v>
      </c>
      <c r="AA80" s="264">
        <v>329</v>
      </c>
      <c r="AB80" s="264">
        <v>366</v>
      </c>
      <c r="AC80" s="408">
        <v>343</v>
      </c>
      <c r="AD80" s="359"/>
      <c r="AE80" s="416">
        <v>332</v>
      </c>
      <c r="AF80" s="264">
        <v>383</v>
      </c>
      <c r="AG80" s="264">
        <v>373</v>
      </c>
      <c r="AH80" s="264">
        <v>292</v>
      </c>
      <c r="AI80" s="264">
        <v>327</v>
      </c>
      <c r="AJ80" s="264">
        <v>376</v>
      </c>
      <c r="AK80" s="264">
        <v>347</v>
      </c>
      <c r="AL80" s="264"/>
      <c r="AM80" s="264"/>
      <c r="AN80" s="264"/>
      <c r="AO80" s="264"/>
      <c r="AP80" s="264"/>
      <c r="AQ80" s="264"/>
      <c r="AR80" s="264"/>
      <c r="AS80" s="264">
        <f t="shared" si="38"/>
        <v>10513</v>
      </c>
      <c r="AT80" s="264">
        <f t="shared" si="39"/>
        <v>90</v>
      </c>
      <c r="AU80" s="264">
        <v>116</v>
      </c>
      <c r="AV80" s="264">
        <f t="shared" si="40"/>
        <v>73</v>
      </c>
      <c r="AW80" s="264" t="s">
        <v>43</v>
      </c>
      <c r="AX80" s="264">
        <f t="shared" si="41"/>
        <v>90</v>
      </c>
      <c r="AY80" s="265">
        <f t="shared" si="42"/>
        <v>116.81111111111112</v>
      </c>
      <c r="AZ80" s="177">
        <f t="shared" si="43"/>
        <v>1</v>
      </c>
    </row>
    <row r="81" spans="1:52" ht="15" customHeight="1" x14ac:dyDescent="0.2">
      <c r="A81" s="210" t="s">
        <v>483</v>
      </c>
      <c r="B81" s="211">
        <v>5</v>
      </c>
      <c r="C81" s="211" t="s">
        <v>452</v>
      </c>
      <c r="D81" s="211" t="s">
        <v>452</v>
      </c>
      <c r="E81" s="211" t="s">
        <v>452</v>
      </c>
      <c r="F81" s="211">
        <v>405</v>
      </c>
      <c r="G81" s="211">
        <v>391</v>
      </c>
      <c r="H81" s="211" t="s">
        <v>452</v>
      </c>
      <c r="I81" s="211" t="s">
        <v>452</v>
      </c>
      <c r="J81" s="211" t="s">
        <v>452</v>
      </c>
      <c r="K81" s="211" t="s">
        <v>452</v>
      </c>
      <c r="L81" s="211" t="s">
        <v>452</v>
      </c>
      <c r="M81" s="211" t="s">
        <v>452</v>
      </c>
      <c r="N81" s="310" t="s">
        <v>452</v>
      </c>
      <c r="O81" s="211">
        <v>355</v>
      </c>
      <c r="P81" s="348"/>
      <c r="Q81" s="167" t="s">
        <v>452</v>
      </c>
      <c r="R81" s="332" t="s">
        <v>452</v>
      </c>
      <c r="S81" s="211" t="s">
        <v>452</v>
      </c>
      <c r="T81" s="211">
        <v>368</v>
      </c>
      <c r="U81" s="211" t="s">
        <v>452</v>
      </c>
      <c r="V81" s="211" t="s">
        <v>452</v>
      </c>
      <c r="W81" s="211" t="s">
        <v>452</v>
      </c>
      <c r="X81" s="211" t="s">
        <v>452</v>
      </c>
      <c r="Y81" s="211" t="s">
        <v>452</v>
      </c>
      <c r="Z81" s="211" t="s">
        <v>452</v>
      </c>
      <c r="AA81" s="211" t="s">
        <v>452</v>
      </c>
      <c r="AB81" s="211" t="s">
        <v>452</v>
      </c>
      <c r="AC81" s="211" t="s">
        <v>452</v>
      </c>
      <c r="AD81" s="348"/>
      <c r="AE81" s="167" t="s">
        <v>452</v>
      </c>
      <c r="AF81" s="211">
        <v>395</v>
      </c>
      <c r="AG81" s="211" t="s">
        <v>452</v>
      </c>
      <c r="AH81" s="211" t="s">
        <v>452</v>
      </c>
      <c r="AI81" s="211" t="s">
        <v>452</v>
      </c>
      <c r="AJ81" s="211" t="s">
        <v>452</v>
      </c>
      <c r="AK81" s="211" t="s">
        <v>452</v>
      </c>
      <c r="AL81" s="211"/>
      <c r="AM81" s="211"/>
      <c r="AN81" s="211"/>
      <c r="AO81" s="211"/>
      <c r="AP81" s="211"/>
      <c r="AQ81" s="211"/>
      <c r="AR81" s="211"/>
      <c r="AS81" s="278">
        <f t="shared" si="38"/>
        <v>1914</v>
      </c>
      <c r="AT81" s="278">
        <f t="shared" si="39"/>
        <v>15</v>
      </c>
      <c r="AU81" s="278">
        <v>127</v>
      </c>
      <c r="AV81" s="278">
        <f t="shared" si="40"/>
        <v>9</v>
      </c>
      <c r="AW81" s="278" t="s">
        <v>43</v>
      </c>
      <c r="AX81" s="278">
        <f t="shared" si="41"/>
        <v>15</v>
      </c>
      <c r="AY81" s="279">
        <f t="shared" si="42"/>
        <v>127.6</v>
      </c>
      <c r="AZ81" s="177">
        <f t="shared" si="43"/>
        <v>1</v>
      </c>
    </row>
    <row r="82" spans="1:52" ht="15" customHeight="1" x14ac:dyDescent="0.2">
      <c r="A82" s="210" t="s">
        <v>675</v>
      </c>
      <c r="B82" s="211">
        <v>1</v>
      </c>
      <c r="C82" s="211" t="s">
        <v>452</v>
      </c>
      <c r="D82" s="211" t="s">
        <v>452</v>
      </c>
      <c r="E82" s="211" t="s">
        <v>452</v>
      </c>
      <c r="F82" s="211" t="s">
        <v>452</v>
      </c>
      <c r="G82" s="211" t="s">
        <v>452</v>
      </c>
      <c r="H82" s="211" t="s">
        <v>452</v>
      </c>
      <c r="I82" s="211" t="s">
        <v>452</v>
      </c>
      <c r="J82" s="211" t="s">
        <v>452</v>
      </c>
      <c r="K82" s="211" t="s">
        <v>452</v>
      </c>
      <c r="L82" s="211" t="s">
        <v>452</v>
      </c>
      <c r="M82" s="211" t="s">
        <v>452</v>
      </c>
      <c r="N82" s="310" t="s">
        <v>452</v>
      </c>
      <c r="O82" s="211" t="s">
        <v>452</v>
      </c>
      <c r="P82" s="348"/>
      <c r="Q82" s="167" t="s">
        <v>452</v>
      </c>
      <c r="R82" s="332" t="s">
        <v>452</v>
      </c>
      <c r="S82" s="211" t="s">
        <v>452</v>
      </c>
      <c r="T82" s="211" t="s">
        <v>452</v>
      </c>
      <c r="U82" s="211" t="s">
        <v>452</v>
      </c>
      <c r="V82" s="211" t="s">
        <v>452</v>
      </c>
      <c r="W82" s="211" t="s">
        <v>452</v>
      </c>
      <c r="X82" s="211" t="s">
        <v>452</v>
      </c>
      <c r="Y82" s="211" t="s">
        <v>452</v>
      </c>
      <c r="Z82" s="211">
        <v>357</v>
      </c>
      <c r="AA82" s="211" t="s">
        <v>452</v>
      </c>
      <c r="AB82" s="211" t="s">
        <v>452</v>
      </c>
      <c r="AC82" s="167" t="s">
        <v>452</v>
      </c>
      <c r="AD82" s="348"/>
      <c r="AE82" s="167" t="s">
        <v>452</v>
      </c>
      <c r="AF82" s="211" t="s">
        <v>452</v>
      </c>
      <c r="AG82" s="211" t="s">
        <v>452</v>
      </c>
      <c r="AH82" s="211" t="s">
        <v>452</v>
      </c>
      <c r="AI82" s="211" t="s">
        <v>452</v>
      </c>
      <c r="AJ82" s="211" t="s">
        <v>452</v>
      </c>
      <c r="AK82" s="211" t="s">
        <v>452</v>
      </c>
      <c r="AL82" s="211"/>
      <c r="AM82" s="211"/>
      <c r="AN82" s="211"/>
      <c r="AO82" s="211"/>
      <c r="AP82" s="211"/>
      <c r="AQ82" s="211"/>
      <c r="AR82" s="211"/>
      <c r="AS82" s="278">
        <f t="shared" si="38"/>
        <v>357</v>
      </c>
      <c r="AT82" s="278">
        <f t="shared" si="39"/>
        <v>3</v>
      </c>
      <c r="AU82" s="278">
        <v>119</v>
      </c>
      <c r="AV82" s="278">
        <f t="shared" si="40"/>
        <v>0</v>
      </c>
      <c r="AW82" s="278" t="s">
        <v>43</v>
      </c>
      <c r="AX82" s="278">
        <f t="shared" si="41"/>
        <v>3</v>
      </c>
      <c r="AY82" s="279">
        <f t="shared" si="42"/>
        <v>119</v>
      </c>
      <c r="AZ82" s="177">
        <f t="shared" si="43"/>
        <v>0</v>
      </c>
    </row>
    <row r="83" spans="1:52" ht="15" customHeight="1" x14ac:dyDescent="0.2">
      <c r="A83" s="210" t="s">
        <v>639</v>
      </c>
      <c r="B83" s="211">
        <v>3</v>
      </c>
      <c r="C83" s="211" t="s">
        <v>452</v>
      </c>
      <c r="D83" s="211" t="s">
        <v>452</v>
      </c>
      <c r="E83" s="211" t="s">
        <v>452</v>
      </c>
      <c r="F83" s="211" t="s">
        <v>452</v>
      </c>
      <c r="G83" s="211" t="s">
        <v>452</v>
      </c>
      <c r="H83" s="211" t="s">
        <v>452</v>
      </c>
      <c r="I83" s="211" t="s">
        <v>452</v>
      </c>
      <c r="J83" s="211" t="s">
        <v>452</v>
      </c>
      <c r="K83" s="211" t="s">
        <v>452</v>
      </c>
      <c r="L83" s="211" t="s">
        <v>452</v>
      </c>
      <c r="M83" s="211" t="s">
        <v>452</v>
      </c>
      <c r="N83" s="310" t="s">
        <v>452</v>
      </c>
      <c r="O83" s="211" t="s">
        <v>452</v>
      </c>
      <c r="P83" s="348"/>
      <c r="Q83" s="167" t="s">
        <v>452</v>
      </c>
      <c r="R83" s="332" t="s">
        <v>452</v>
      </c>
      <c r="S83" s="211" t="s">
        <v>452</v>
      </c>
      <c r="T83" s="211" t="s">
        <v>452</v>
      </c>
      <c r="U83" s="211">
        <v>299</v>
      </c>
      <c r="V83" s="211" t="s">
        <v>452</v>
      </c>
      <c r="W83" s="211" t="s">
        <v>452</v>
      </c>
      <c r="X83" s="211">
        <v>374</v>
      </c>
      <c r="Y83" s="211" t="s">
        <v>452</v>
      </c>
      <c r="Z83" s="211" t="s">
        <v>452</v>
      </c>
      <c r="AA83" s="211">
        <v>325</v>
      </c>
      <c r="AB83" s="211" t="s">
        <v>452</v>
      </c>
      <c r="AC83" s="167" t="s">
        <v>452</v>
      </c>
      <c r="AD83" s="348"/>
      <c r="AE83" s="167" t="s">
        <v>452</v>
      </c>
      <c r="AF83" s="211" t="s">
        <v>452</v>
      </c>
      <c r="AG83" s="211" t="s">
        <v>452</v>
      </c>
      <c r="AH83" s="211" t="s">
        <v>452</v>
      </c>
      <c r="AI83" s="211" t="s">
        <v>452</v>
      </c>
      <c r="AJ83" s="211" t="s">
        <v>452</v>
      </c>
      <c r="AK83" s="211" t="s">
        <v>452</v>
      </c>
      <c r="AL83" s="211"/>
      <c r="AM83" s="211"/>
      <c r="AN83" s="211"/>
      <c r="AO83" s="211"/>
      <c r="AP83" s="211"/>
      <c r="AQ83" s="211"/>
      <c r="AR83" s="211"/>
      <c r="AS83" s="278">
        <f t="shared" si="38"/>
        <v>998</v>
      </c>
      <c r="AT83" s="278">
        <f t="shared" si="39"/>
        <v>9</v>
      </c>
      <c r="AU83" s="278">
        <v>110</v>
      </c>
      <c r="AV83" s="278">
        <f t="shared" si="40"/>
        <v>8</v>
      </c>
      <c r="AW83" s="278" t="s">
        <v>43</v>
      </c>
      <c r="AX83" s="278">
        <f t="shared" si="41"/>
        <v>9</v>
      </c>
      <c r="AY83" s="279">
        <f t="shared" si="42"/>
        <v>110.88888888888889</v>
      </c>
      <c r="AZ83" s="177">
        <f t="shared" si="43"/>
        <v>0</v>
      </c>
    </row>
    <row r="84" spans="1:52" ht="15" customHeight="1" x14ac:dyDescent="0.2">
      <c r="A84" s="165"/>
      <c r="B84" s="40"/>
      <c r="C84" s="40"/>
      <c r="D84" s="40"/>
      <c r="E84" s="40"/>
      <c r="F84" s="40"/>
      <c r="G84" s="40"/>
      <c r="H84" s="40"/>
      <c r="I84" s="40"/>
      <c r="J84" s="40"/>
      <c r="K84" s="40"/>
      <c r="L84" s="40"/>
      <c r="M84" s="40"/>
      <c r="N84" s="40"/>
      <c r="O84" s="40"/>
      <c r="Q84" s="40"/>
      <c r="R84" s="40"/>
      <c r="S84" s="40"/>
      <c r="T84" s="40"/>
      <c r="U84" s="40"/>
      <c r="V84" s="40"/>
      <c r="W84" s="40"/>
      <c r="X84" s="40"/>
      <c r="Y84" s="40"/>
      <c r="Z84" s="40"/>
      <c r="AA84" s="40"/>
      <c r="AB84" s="40"/>
      <c r="AC84" s="40"/>
      <c r="AE84" s="40"/>
      <c r="AF84" s="40"/>
      <c r="AG84" s="40"/>
      <c r="AH84" s="40"/>
      <c r="AI84" s="40"/>
      <c r="AJ84" s="40"/>
      <c r="AK84" s="40"/>
      <c r="AL84" s="40"/>
      <c r="AM84" s="40"/>
      <c r="AN84" s="40"/>
      <c r="AO84" s="40"/>
      <c r="AP84" s="40"/>
      <c r="AQ84" s="40"/>
      <c r="AR84" s="40"/>
      <c r="AS84" s="40"/>
      <c r="AT84" s="40"/>
      <c r="AU84" s="40"/>
      <c r="AV84" s="40"/>
      <c r="AW84" s="40"/>
      <c r="AX84" s="40"/>
      <c r="AY84" s="41"/>
      <c r="AZ84" s="184">
        <f>SUM(AZ76:AZ83)</f>
        <v>10</v>
      </c>
    </row>
    <row r="85" spans="1:52" ht="15" customHeight="1" x14ac:dyDescent="0.2">
      <c r="A85" s="165" t="s">
        <v>207</v>
      </c>
    </row>
    <row r="86" spans="1:52" ht="15" customHeight="1" x14ac:dyDescent="0.2">
      <c r="A86" s="373" t="s">
        <v>415</v>
      </c>
      <c r="B86" s="374">
        <v>31</v>
      </c>
      <c r="C86" s="374">
        <v>365</v>
      </c>
      <c r="D86" s="374">
        <v>327</v>
      </c>
      <c r="E86" s="374">
        <v>325</v>
      </c>
      <c r="F86" s="374">
        <v>337</v>
      </c>
      <c r="G86" s="374">
        <v>386</v>
      </c>
      <c r="H86" s="374">
        <v>368</v>
      </c>
      <c r="I86" s="374">
        <v>328</v>
      </c>
      <c r="J86" s="374">
        <v>366</v>
      </c>
      <c r="K86" s="374">
        <v>366</v>
      </c>
      <c r="L86" s="374">
        <v>349</v>
      </c>
      <c r="M86" s="374">
        <v>407</v>
      </c>
      <c r="N86" s="375">
        <v>374</v>
      </c>
      <c r="O86" s="374">
        <v>350</v>
      </c>
      <c r="P86" s="358"/>
      <c r="Q86" s="374">
        <v>339</v>
      </c>
      <c r="R86" s="376">
        <v>359</v>
      </c>
      <c r="S86" s="374">
        <v>393</v>
      </c>
      <c r="T86" s="374">
        <v>375</v>
      </c>
      <c r="U86" s="374">
        <v>369</v>
      </c>
      <c r="V86" s="374">
        <v>450</v>
      </c>
      <c r="W86" s="374">
        <v>343</v>
      </c>
      <c r="X86" s="374">
        <v>325</v>
      </c>
      <c r="Y86" s="374">
        <v>357</v>
      </c>
      <c r="Z86" s="374" t="s">
        <v>452</v>
      </c>
      <c r="AA86" s="374">
        <v>348</v>
      </c>
      <c r="AB86" s="374">
        <v>338</v>
      </c>
      <c r="AC86" s="374">
        <v>360</v>
      </c>
      <c r="AD86" s="358"/>
      <c r="AE86" s="374">
        <v>360</v>
      </c>
      <c r="AF86" s="374">
        <v>347</v>
      </c>
      <c r="AG86" s="374">
        <v>233</v>
      </c>
      <c r="AH86" s="374">
        <v>353</v>
      </c>
      <c r="AI86" s="374">
        <v>343</v>
      </c>
      <c r="AJ86" s="374" t="s">
        <v>452</v>
      </c>
      <c r="AK86" s="374">
        <v>352</v>
      </c>
      <c r="AL86" s="374"/>
      <c r="AM86" s="374"/>
      <c r="AN86" s="374"/>
      <c r="AO86" s="374"/>
      <c r="AP86" s="374"/>
      <c r="AQ86" s="374"/>
      <c r="AR86" s="374"/>
      <c r="AS86" s="374">
        <f>SUM(C86:AR86)</f>
        <v>10992</v>
      </c>
      <c r="AT86" s="374">
        <f>B86*3-1</f>
        <v>92</v>
      </c>
      <c r="AU86" s="374">
        <v>119</v>
      </c>
      <c r="AV86" s="374">
        <f>AS86-(AU86*AT86)</f>
        <v>44</v>
      </c>
      <c r="AW86" s="374" t="s">
        <v>43</v>
      </c>
      <c r="AX86" s="374">
        <f>AT86</f>
        <v>92</v>
      </c>
      <c r="AY86" s="377">
        <f>AS86/AT86</f>
        <v>119.47826086956522</v>
      </c>
      <c r="AZ86" s="177">
        <f>COUNTIF(B86:AQ86,"&gt;399")</f>
        <v>2</v>
      </c>
    </row>
    <row r="87" spans="1:52" ht="15" customHeight="1" x14ac:dyDescent="0.2">
      <c r="A87" s="373" t="s">
        <v>413</v>
      </c>
      <c r="B87" s="374">
        <v>33</v>
      </c>
      <c r="C87" s="374">
        <v>341</v>
      </c>
      <c r="D87" s="374">
        <v>394</v>
      </c>
      <c r="E87" s="374">
        <v>331</v>
      </c>
      <c r="F87" s="374">
        <v>370</v>
      </c>
      <c r="G87" s="374">
        <v>343</v>
      </c>
      <c r="H87" s="374">
        <v>328</v>
      </c>
      <c r="I87" s="374">
        <v>344</v>
      </c>
      <c r="J87" s="374">
        <v>357</v>
      </c>
      <c r="K87" s="374">
        <v>359</v>
      </c>
      <c r="L87" s="374">
        <v>344</v>
      </c>
      <c r="M87" s="374">
        <v>408</v>
      </c>
      <c r="N87" s="375">
        <v>344</v>
      </c>
      <c r="O87" s="374">
        <v>346</v>
      </c>
      <c r="P87" s="358"/>
      <c r="Q87" s="374">
        <v>373</v>
      </c>
      <c r="R87" s="376">
        <v>334</v>
      </c>
      <c r="S87" s="374">
        <v>332</v>
      </c>
      <c r="T87" s="374">
        <v>404</v>
      </c>
      <c r="U87" s="374">
        <v>332</v>
      </c>
      <c r="V87" s="374">
        <v>348</v>
      </c>
      <c r="W87" s="374">
        <v>428</v>
      </c>
      <c r="X87" s="374">
        <v>346</v>
      </c>
      <c r="Y87" s="374">
        <v>366</v>
      </c>
      <c r="Z87" s="374">
        <v>338</v>
      </c>
      <c r="AA87" s="374">
        <v>347</v>
      </c>
      <c r="AB87" s="374">
        <v>329</v>
      </c>
      <c r="AC87" s="374">
        <v>358</v>
      </c>
      <c r="AD87" s="358"/>
      <c r="AE87" s="374">
        <v>363</v>
      </c>
      <c r="AF87" s="374">
        <v>323</v>
      </c>
      <c r="AG87" s="374">
        <v>400</v>
      </c>
      <c r="AH87" s="374">
        <v>353</v>
      </c>
      <c r="AI87" s="374">
        <v>334</v>
      </c>
      <c r="AJ87" s="374">
        <v>328</v>
      </c>
      <c r="AK87" s="374">
        <v>384</v>
      </c>
      <c r="AL87" s="374"/>
      <c r="AM87" s="374"/>
      <c r="AN87" s="374"/>
      <c r="AO87" s="374"/>
      <c r="AP87" s="374"/>
      <c r="AQ87" s="374"/>
      <c r="AR87" s="374"/>
      <c r="AS87" s="374">
        <f>SUM(C87:AR87)</f>
        <v>11729</v>
      </c>
      <c r="AT87" s="374">
        <f>B87*3</f>
        <v>99</v>
      </c>
      <c r="AU87" s="374">
        <v>118</v>
      </c>
      <c r="AV87" s="374">
        <f>AS87-(AU87*AT87)</f>
        <v>47</v>
      </c>
      <c r="AW87" s="374" t="s">
        <v>43</v>
      </c>
      <c r="AX87" s="374">
        <f>AT87</f>
        <v>99</v>
      </c>
      <c r="AY87" s="377">
        <f>AS87/AT87</f>
        <v>118.47474747474747</v>
      </c>
      <c r="AZ87" s="177">
        <f t="shared" ref="AZ87:AZ95" si="44">COUNTIF(B87:AQ87,"&gt;399")</f>
        <v>4</v>
      </c>
    </row>
    <row r="88" spans="1:52" ht="15" customHeight="1" x14ac:dyDescent="0.2">
      <c r="A88" s="373" t="s">
        <v>417</v>
      </c>
      <c r="B88" s="374">
        <v>32</v>
      </c>
      <c r="C88" s="374">
        <v>341</v>
      </c>
      <c r="D88" s="374">
        <v>345</v>
      </c>
      <c r="E88" s="374">
        <v>361</v>
      </c>
      <c r="F88" s="374">
        <v>349</v>
      </c>
      <c r="G88" s="374">
        <v>351</v>
      </c>
      <c r="H88" s="374">
        <v>317</v>
      </c>
      <c r="I88" s="374">
        <v>366</v>
      </c>
      <c r="J88" s="374">
        <v>365</v>
      </c>
      <c r="K88" s="374">
        <v>298</v>
      </c>
      <c r="L88" s="374">
        <v>356</v>
      </c>
      <c r="M88" s="374">
        <v>324</v>
      </c>
      <c r="N88" s="375">
        <v>317</v>
      </c>
      <c r="O88" s="374">
        <v>317</v>
      </c>
      <c r="P88" s="358"/>
      <c r="Q88" s="374">
        <v>337</v>
      </c>
      <c r="R88" s="376">
        <v>289</v>
      </c>
      <c r="S88" s="374">
        <v>391</v>
      </c>
      <c r="T88" s="374">
        <v>341</v>
      </c>
      <c r="U88" s="374">
        <v>362</v>
      </c>
      <c r="V88" s="374">
        <v>333</v>
      </c>
      <c r="W88" s="374">
        <v>338</v>
      </c>
      <c r="X88" s="374" t="s">
        <v>452</v>
      </c>
      <c r="Y88" s="374">
        <v>340</v>
      </c>
      <c r="Z88" s="374">
        <v>370</v>
      </c>
      <c r="AA88" s="374">
        <v>345</v>
      </c>
      <c r="AB88" s="374">
        <v>331</v>
      </c>
      <c r="AC88" s="374">
        <v>365</v>
      </c>
      <c r="AD88" s="358"/>
      <c r="AE88" s="374">
        <v>322</v>
      </c>
      <c r="AF88" s="374">
        <v>323</v>
      </c>
      <c r="AG88" s="374">
        <v>335</v>
      </c>
      <c r="AH88" s="374">
        <v>322</v>
      </c>
      <c r="AI88" s="374">
        <v>322</v>
      </c>
      <c r="AJ88" s="374">
        <v>318</v>
      </c>
      <c r="AK88" s="374">
        <v>388</v>
      </c>
      <c r="AL88" s="374"/>
      <c r="AM88" s="374"/>
      <c r="AN88" s="374"/>
      <c r="AO88" s="374"/>
      <c r="AP88" s="374"/>
      <c r="AQ88" s="374"/>
      <c r="AR88" s="374"/>
      <c r="AS88" s="374">
        <f>SUM(C88:AR88)</f>
        <v>10879</v>
      </c>
      <c r="AT88" s="374">
        <f>B88*3</f>
        <v>96</v>
      </c>
      <c r="AU88" s="374">
        <v>113</v>
      </c>
      <c r="AV88" s="374">
        <f>AS88-(AU88*AT88)</f>
        <v>31</v>
      </c>
      <c r="AW88" s="374" t="s">
        <v>43</v>
      </c>
      <c r="AX88" s="374">
        <f>AT88</f>
        <v>96</v>
      </c>
      <c r="AY88" s="377">
        <f>AS88/AT88</f>
        <v>113.32291666666667</v>
      </c>
      <c r="AZ88" s="177">
        <f t="shared" si="44"/>
        <v>0</v>
      </c>
    </row>
    <row r="89" spans="1:52" ht="15" customHeight="1" x14ac:dyDescent="0.2">
      <c r="A89" s="373" t="s">
        <v>450</v>
      </c>
      <c r="B89" s="374">
        <v>27</v>
      </c>
      <c r="C89" s="374" t="s">
        <v>452</v>
      </c>
      <c r="D89" s="374">
        <v>332</v>
      </c>
      <c r="E89" s="374">
        <v>300</v>
      </c>
      <c r="F89" s="374" t="s">
        <v>452</v>
      </c>
      <c r="G89" s="374" t="s">
        <v>452</v>
      </c>
      <c r="H89" s="374">
        <v>318</v>
      </c>
      <c r="I89" s="374" t="s">
        <v>452</v>
      </c>
      <c r="J89" s="374">
        <v>351</v>
      </c>
      <c r="K89" s="374">
        <v>326</v>
      </c>
      <c r="L89" s="374">
        <v>376</v>
      </c>
      <c r="M89" s="374" t="s">
        <v>452</v>
      </c>
      <c r="N89" s="375">
        <v>335</v>
      </c>
      <c r="O89" s="374">
        <v>368</v>
      </c>
      <c r="P89" s="358"/>
      <c r="Q89" s="374">
        <v>316</v>
      </c>
      <c r="R89" s="376">
        <v>362</v>
      </c>
      <c r="S89" s="374">
        <v>384</v>
      </c>
      <c r="T89" s="374">
        <v>372</v>
      </c>
      <c r="U89" s="374">
        <v>378</v>
      </c>
      <c r="V89" s="374">
        <v>360</v>
      </c>
      <c r="W89" s="374">
        <v>309</v>
      </c>
      <c r="X89" s="374">
        <v>351</v>
      </c>
      <c r="Y89" s="374">
        <v>321</v>
      </c>
      <c r="Z89" s="374">
        <v>355</v>
      </c>
      <c r="AA89" s="374">
        <v>332</v>
      </c>
      <c r="AB89" s="374">
        <v>329</v>
      </c>
      <c r="AC89" s="374">
        <v>397</v>
      </c>
      <c r="AD89" s="358"/>
      <c r="AE89" s="374">
        <v>314</v>
      </c>
      <c r="AF89" s="374">
        <v>347</v>
      </c>
      <c r="AG89" s="374" t="s">
        <v>452</v>
      </c>
      <c r="AH89" s="374">
        <v>108</v>
      </c>
      <c r="AI89" s="374">
        <v>321</v>
      </c>
      <c r="AJ89" s="374">
        <v>354</v>
      </c>
      <c r="AK89" s="374">
        <v>345</v>
      </c>
      <c r="AL89" s="374"/>
      <c r="AM89" s="374"/>
      <c r="AN89" s="374"/>
      <c r="AO89" s="374"/>
      <c r="AP89" s="374"/>
      <c r="AQ89" s="374"/>
      <c r="AR89" s="374"/>
      <c r="AS89" s="374">
        <f>SUM(C89:AR89)</f>
        <v>9061</v>
      </c>
      <c r="AT89" s="374">
        <f>B89*3-1</f>
        <v>80</v>
      </c>
      <c r="AU89" s="374">
        <v>113</v>
      </c>
      <c r="AV89" s="374">
        <f>AS89-(AU89*AT89)</f>
        <v>21</v>
      </c>
      <c r="AW89" s="374" t="s">
        <v>43</v>
      </c>
      <c r="AX89" s="374">
        <f>AT89</f>
        <v>80</v>
      </c>
      <c r="AY89" s="377">
        <f>AS89/AT89</f>
        <v>113.2625</v>
      </c>
      <c r="AZ89" s="177">
        <f t="shared" si="44"/>
        <v>0</v>
      </c>
    </row>
    <row r="90" spans="1:52" ht="15" customHeight="1" x14ac:dyDescent="0.2">
      <c r="A90" s="373" t="s">
        <v>414</v>
      </c>
      <c r="B90" s="374">
        <v>22</v>
      </c>
      <c r="C90" s="374">
        <v>299</v>
      </c>
      <c r="D90" s="374">
        <v>263</v>
      </c>
      <c r="E90" s="374">
        <v>284</v>
      </c>
      <c r="F90" s="374" t="s">
        <v>452</v>
      </c>
      <c r="G90" s="374">
        <v>327</v>
      </c>
      <c r="H90" s="374">
        <v>218</v>
      </c>
      <c r="I90" s="374">
        <v>311</v>
      </c>
      <c r="J90" s="374">
        <v>317</v>
      </c>
      <c r="K90" s="374" t="s">
        <v>452</v>
      </c>
      <c r="L90" s="374" t="s">
        <v>452</v>
      </c>
      <c r="M90" s="374">
        <v>302</v>
      </c>
      <c r="N90" s="375">
        <v>291</v>
      </c>
      <c r="O90" s="374">
        <v>323</v>
      </c>
      <c r="P90" s="358"/>
      <c r="Q90" s="374">
        <v>277</v>
      </c>
      <c r="R90" s="376">
        <v>326</v>
      </c>
      <c r="S90" s="374" t="s">
        <v>452</v>
      </c>
      <c r="T90" s="374">
        <v>334</v>
      </c>
      <c r="U90" s="374">
        <v>304</v>
      </c>
      <c r="V90" s="374">
        <v>292</v>
      </c>
      <c r="W90" s="374">
        <v>300</v>
      </c>
      <c r="X90" s="374">
        <v>244</v>
      </c>
      <c r="Y90" s="374" t="s">
        <v>452</v>
      </c>
      <c r="Z90" s="374" t="s">
        <v>452</v>
      </c>
      <c r="AA90" s="374" t="s">
        <v>452</v>
      </c>
      <c r="AB90" s="374" t="s">
        <v>452</v>
      </c>
      <c r="AC90" s="374">
        <v>281</v>
      </c>
      <c r="AD90" s="358"/>
      <c r="AE90" s="374" t="s">
        <v>452</v>
      </c>
      <c r="AF90" s="374" t="s">
        <v>452</v>
      </c>
      <c r="AG90" s="374" t="s">
        <v>452</v>
      </c>
      <c r="AH90" s="374">
        <v>278</v>
      </c>
      <c r="AI90" s="374">
        <v>332</v>
      </c>
      <c r="AJ90" s="374">
        <v>316</v>
      </c>
      <c r="AK90" s="374">
        <v>88</v>
      </c>
      <c r="AL90" s="374"/>
      <c r="AM90" s="374"/>
      <c r="AN90" s="374"/>
      <c r="AO90" s="374"/>
      <c r="AP90" s="374"/>
      <c r="AQ90" s="374"/>
      <c r="AR90" s="374"/>
      <c r="AS90" s="374">
        <f>SUM(C90:AR90)</f>
        <v>6307</v>
      </c>
      <c r="AT90" s="374">
        <f>B90*3-1-2</f>
        <v>63</v>
      </c>
      <c r="AU90" s="374">
        <v>100</v>
      </c>
      <c r="AV90" s="374">
        <f>AS90-(AU90*AT90)</f>
        <v>7</v>
      </c>
      <c r="AW90" s="374" t="s">
        <v>43</v>
      </c>
      <c r="AX90" s="374">
        <f>AT90</f>
        <v>63</v>
      </c>
      <c r="AY90" s="377">
        <f>AS90/AT90</f>
        <v>100.11111111111111</v>
      </c>
      <c r="AZ90" s="177">
        <f t="shared" si="44"/>
        <v>0</v>
      </c>
    </row>
    <row r="91" spans="1:52" s="247" customFormat="1" ht="15" customHeight="1" x14ac:dyDescent="0.2">
      <c r="A91" s="244" t="s">
        <v>416</v>
      </c>
      <c r="B91" s="245">
        <v>9</v>
      </c>
      <c r="C91" s="245">
        <v>332</v>
      </c>
      <c r="D91" s="245" t="s">
        <v>452</v>
      </c>
      <c r="E91" s="245" t="s">
        <v>452</v>
      </c>
      <c r="F91" s="245" t="s">
        <v>452</v>
      </c>
      <c r="G91" s="245" t="s">
        <v>452</v>
      </c>
      <c r="H91" s="245" t="s">
        <v>452</v>
      </c>
      <c r="I91" s="245" t="s">
        <v>452</v>
      </c>
      <c r="J91" s="245" t="s">
        <v>452</v>
      </c>
      <c r="K91" s="245" t="s">
        <v>452</v>
      </c>
      <c r="L91" s="245">
        <v>383</v>
      </c>
      <c r="M91" s="245">
        <v>368</v>
      </c>
      <c r="N91" s="319" t="s">
        <v>452</v>
      </c>
      <c r="O91" s="245" t="s">
        <v>452</v>
      </c>
      <c r="P91" s="355"/>
      <c r="Q91" s="245" t="s">
        <v>452</v>
      </c>
      <c r="R91" s="342" t="s">
        <v>452</v>
      </c>
      <c r="S91" s="245" t="s">
        <v>452</v>
      </c>
      <c r="T91" s="245" t="s">
        <v>452</v>
      </c>
      <c r="U91" s="245" t="s">
        <v>452</v>
      </c>
      <c r="V91" s="245" t="s">
        <v>452</v>
      </c>
      <c r="W91" s="245" t="s">
        <v>452</v>
      </c>
      <c r="X91" s="245">
        <v>345</v>
      </c>
      <c r="Y91" s="245" t="s">
        <v>452</v>
      </c>
      <c r="Z91" s="245">
        <v>349</v>
      </c>
      <c r="AA91" s="245" t="s">
        <v>452</v>
      </c>
      <c r="AB91" s="245" t="s">
        <v>452</v>
      </c>
      <c r="AC91" s="245" t="s">
        <v>452</v>
      </c>
      <c r="AD91" s="355"/>
      <c r="AE91" s="245">
        <v>313</v>
      </c>
      <c r="AF91" s="245" t="s">
        <v>452</v>
      </c>
      <c r="AG91" s="245">
        <v>338</v>
      </c>
      <c r="AH91" s="245" t="s">
        <v>452</v>
      </c>
      <c r="AI91" s="245" t="s">
        <v>452</v>
      </c>
      <c r="AJ91" s="245">
        <v>307</v>
      </c>
      <c r="AK91" s="245">
        <v>262</v>
      </c>
      <c r="AL91" s="245"/>
      <c r="AM91" s="245"/>
      <c r="AN91" s="245"/>
      <c r="AO91" s="245"/>
      <c r="AP91" s="245"/>
      <c r="AQ91" s="245"/>
      <c r="AR91" s="245"/>
      <c r="AS91" s="245">
        <f>SUM(C91:AR91)</f>
        <v>2997</v>
      </c>
      <c r="AT91" s="245">
        <f>B91*3-1</f>
        <v>26</v>
      </c>
      <c r="AU91" s="245">
        <v>115</v>
      </c>
      <c r="AV91" s="245">
        <f>AS91-(AU91*AT91)</f>
        <v>7</v>
      </c>
      <c r="AW91" s="245"/>
      <c r="AX91" s="245">
        <f>AT91</f>
        <v>26</v>
      </c>
      <c r="AY91" s="246">
        <f>AS91/AT91</f>
        <v>115.26923076923077</v>
      </c>
      <c r="AZ91" s="177">
        <f t="shared" si="44"/>
        <v>0</v>
      </c>
    </row>
    <row r="92" spans="1:52" s="247" customFormat="1" ht="15" customHeight="1" x14ac:dyDescent="0.2">
      <c r="A92" s="244" t="s">
        <v>497</v>
      </c>
      <c r="B92" s="245">
        <v>6</v>
      </c>
      <c r="C92" s="245" t="s">
        <v>452</v>
      </c>
      <c r="D92" s="245" t="s">
        <v>452</v>
      </c>
      <c r="E92" s="245" t="s">
        <v>452</v>
      </c>
      <c r="F92" s="245">
        <v>345</v>
      </c>
      <c r="G92" s="245">
        <v>363</v>
      </c>
      <c r="H92" s="245" t="s">
        <v>452</v>
      </c>
      <c r="I92" s="245" t="s">
        <v>452</v>
      </c>
      <c r="J92" s="245" t="s">
        <v>452</v>
      </c>
      <c r="K92" s="245">
        <v>357</v>
      </c>
      <c r="L92" s="245" t="s">
        <v>452</v>
      </c>
      <c r="M92" s="245" t="s">
        <v>452</v>
      </c>
      <c r="N92" s="319" t="s">
        <v>452</v>
      </c>
      <c r="O92" s="245" t="s">
        <v>452</v>
      </c>
      <c r="P92" s="355"/>
      <c r="Q92" s="245" t="s">
        <v>452</v>
      </c>
      <c r="R92" s="342" t="s">
        <v>452</v>
      </c>
      <c r="S92" s="245" t="s">
        <v>452</v>
      </c>
      <c r="T92" s="245" t="s">
        <v>452</v>
      </c>
      <c r="U92" s="245" t="s">
        <v>452</v>
      </c>
      <c r="V92" s="245" t="s">
        <v>452</v>
      </c>
      <c r="W92" s="245" t="s">
        <v>452</v>
      </c>
      <c r="X92" s="245" t="s">
        <v>452</v>
      </c>
      <c r="Y92" s="245">
        <v>362</v>
      </c>
      <c r="Z92" s="245" t="s">
        <v>452</v>
      </c>
      <c r="AA92" s="245">
        <v>314</v>
      </c>
      <c r="AB92" s="245" t="s">
        <v>452</v>
      </c>
      <c r="AC92" s="245" t="s">
        <v>452</v>
      </c>
      <c r="AD92" s="355"/>
      <c r="AE92" s="245" t="s">
        <v>452</v>
      </c>
      <c r="AF92" s="245">
        <v>327</v>
      </c>
      <c r="AG92" s="245" t="s">
        <v>452</v>
      </c>
      <c r="AH92" s="245" t="s">
        <v>452</v>
      </c>
      <c r="AI92" s="245" t="s">
        <v>452</v>
      </c>
      <c r="AJ92" s="245" t="s">
        <v>452</v>
      </c>
      <c r="AK92" s="245" t="s">
        <v>452</v>
      </c>
      <c r="AL92" s="245"/>
      <c r="AM92" s="245"/>
      <c r="AN92" s="245"/>
      <c r="AO92" s="245"/>
      <c r="AP92" s="245"/>
      <c r="AQ92" s="245"/>
      <c r="AR92" s="245"/>
      <c r="AS92" s="245">
        <f>SUM(C92:AR92)</f>
        <v>2068</v>
      </c>
      <c r="AT92" s="245">
        <f>B92*3</f>
        <v>18</v>
      </c>
      <c r="AU92" s="245">
        <v>114</v>
      </c>
      <c r="AV92" s="245">
        <f>AS92-(AU92*AT92)</f>
        <v>16</v>
      </c>
      <c r="AW92" s="245"/>
      <c r="AX92" s="245">
        <f>AT92</f>
        <v>18</v>
      </c>
      <c r="AY92" s="246">
        <f>AS92/AT92</f>
        <v>114.88888888888889</v>
      </c>
      <c r="AZ92" s="177">
        <f t="shared" si="44"/>
        <v>0</v>
      </c>
    </row>
    <row r="93" spans="1:52" s="247" customFormat="1" ht="15" customHeight="1" x14ac:dyDescent="0.2">
      <c r="A93" s="244" t="s">
        <v>496</v>
      </c>
      <c r="B93" s="245">
        <v>6</v>
      </c>
      <c r="C93" s="245" t="s">
        <v>452</v>
      </c>
      <c r="D93" s="245" t="s">
        <v>452</v>
      </c>
      <c r="E93" s="245" t="s">
        <v>452</v>
      </c>
      <c r="F93" s="245">
        <v>345</v>
      </c>
      <c r="G93" s="245" t="s">
        <v>452</v>
      </c>
      <c r="H93" s="245">
        <v>107</v>
      </c>
      <c r="I93" s="245">
        <v>302</v>
      </c>
      <c r="J93" s="245" t="s">
        <v>452</v>
      </c>
      <c r="K93" s="245" t="s">
        <v>452</v>
      </c>
      <c r="L93" s="245" t="s">
        <v>452</v>
      </c>
      <c r="M93" s="245" t="s">
        <v>452</v>
      </c>
      <c r="N93" s="319" t="s">
        <v>452</v>
      </c>
      <c r="O93" s="245" t="s">
        <v>452</v>
      </c>
      <c r="P93" s="355"/>
      <c r="Q93" s="245" t="s">
        <v>452</v>
      </c>
      <c r="R93" s="342" t="s">
        <v>452</v>
      </c>
      <c r="S93" s="245">
        <v>348</v>
      </c>
      <c r="T93" s="245" t="s">
        <v>452</v>
      </c>
      <c r="U93" s="245" t="s">
        <v>452</v>
      </c>
      <c r="V93" s="245" t="s">
        <v>452</v>
      </c>
      <c r="W93" s="245" t="s">
        <v>452</v>
      </c>
      <c r="X93" s="245" t="s">
        <v>452</v>
      </c>
      <c r="Y93" s="245" t="s">
        <v>452</v>
      </c>
      <c r="Z93" s="245">
        <v>382</v>
      </c>
      <c r="AA93" s="245" t="s">
        <v>452</v>
      </c>
      <c r="AB93" s="245">
        <v>318</v>
      </c>
      <c r="AC93" s="245" t="s">
        <v>452</v>
      </c>
      <c r="AD93" s="355"/>
      <c r="AE93" s="245" t="s">
        <v>452</v>
      </c>
      <c r="AF93" s="245" t="s">
        <v>452</v>
      </c>
      <c r="AG93" s="245" t="s">
        <v>452</v>
      </c>
      <c r="AH93" s="245" t="s">
        <v>452</v>
      </c>
      <c r="AI93" s="245" t="s">
        <v>452</v>
      </c>
      <c r="AJ93" s="245" t="s">
        <v>452</v>
      </c>
      <c r="AK93" s="245" t="s">
        <v>452</v>
      </c>
      <c r="AL93" s="245"/>
      <c r="AM93" s="245"/>
      <c r="AN93" s="245"/>
      <c r="AO93" s="245"/>
      <c r="AP93" s="245"/>
      <c r="AQ93" s="245"/>
      <c r="AR93" s="245"/>
      <c r="AS93" s="245">
        <f>SUM(C93:AR93)</f>
        <v>1802</v>
      </c>
      <c r="AT93" s="245">
        <f>B93*3-2</f>
        <v>16</v>
      </c>
      <c r="AU93" s="245">
        <v>112</v>
      </c>
      <c r="AV93" s="245">
        <f>AS93-(AU93*AT93)</f>
        <v>10</v>
      </c>
      <c r="AW93" s="245"/>
      <c r="AX93" s="245">
        <f>AT93</f>
        <v>16</v>
      </c>
      <c r="AY93" s="246">
        <f>AS93/AT93</f>
        <v>112.625</v>
      </c>
      <c r="AZ93" s="177">
        <f t="shared" si="44"/>
        <v>0</v>
      </c>
    </row>
    <row r="94" spans="1:52" s="247" customFormat="1" ht="15" customHeight="1" x14ac:dyDescent="0.2">
      <c r="A94" s="244" t="s">
        <v>731</v>
      </c>
      <c r="B94" s="245">
        <v>1</v>
      </c>
      <c r="C94" s="245" t="s">
        <v>452</v>
      </c>
      <c r="D94" s="245" t="s">
        <v>452</v>
      </c>
      <c r="E94" s="245" t="s">
        <v>452</v>
      </c>
      <c r="F94" s="245" t="s">
        <v>452</v>
      </c>
      <c r="G94" s="245" t="s">
        <v>452</v>
      </c>
      <c r="H94" s="245" t="s">
        <v>452</v>
      </c>
      <c r="I94" s="245" t="s">
        <v>452</v>
      </c>
      <c r="J94" s="245" t="s">
        <v>452</v>
      </c>
      <c r="K94" s="245" t="s">
        <v>452</v>
      </c>
      <c r="L94" s="245" t="s">
        <v>452</v>
      </c>
      <c r="M94" s="245" t="s">
        <v>452</v>
      </c>
      <c r="N94" s="319" t="s">
        <v>452</v>
      </c>
      <c r="O94" s="245" t="s">
        <v>452</v>
      </c>
      <c r="P94" s="355"/>
      <c r="Q94" s="245" t="s">
        <v>452</v>
      </c>
      <c r="R94" s="342" t="s">
        <v>452</v>
      </c>
      <c r="S94" s="245" t="s">
        <v>452</v>
      </c>
      <c r="T94" s="245" t="s">
        <v>452</v>
      </c>
      <c r="U94" s="245" t="s">
        <v>452</v>
      </c>
      <c r="V94" s="245" t="s">
        <v>452</v>
      </c>
      <c r="W94" s="245" t="s">
        <v>452</v>
      </c>
      <c r="X94" s="245" t="s">
        <v>452</v>
      </c>
      <c r="Y94" s="245" t="s">
        <v>452</v>
      </c>
      <c r="Z94" s="245" t="s">
        <v>452</v>
      </c>
      <c r="AA94" s="245" t="s">
        <v>452</v>
      </c>
      <c r="AB94" s="245" t="s">
        <v>452</v>
      </c>
      <c r="AC94" s="245" t="s">
        <v>452</v>
      </c>
      <c r="AD94" s="355"/>
      <c r="AE94" s="245" t="s">
        <v>452</v>
      </c>
      <c r="AF94" s="245" t="s">
        <v>452</v>
      </c>
      <c r="AG94" s="245">
        <v>328</v>
      </c>
      <c r="AH94" s="245" t="s">
        <v>452</v>
      </c>
      <c r="AI94" s="245" t="s">
        <v>452</v>
      </c>
      <c r="AJ94" s="245" t="s">
        <v>452</v>
      </c>
      <c r="AK94" s="245" t="s">
        <v>452</v>
      </c>
      <c r="AL94" s="245"/>
      <c r="AM94" s="245"/>
      <c r="AN94" s="245"/>
      <c r="AO94" s="245"/>
      <c r="AP94" s="245"/>
      <c r="AQ94" s="245"/>
      <c r="AR94" s="245"/>
      <c r="AS94" s="245">
        <f>SUM(C94:AR94)</f>
        <v>328</v>
      </c>
      <c r="AT94" s="245">
        <f>B94*3</f>
        <v>3</v>
      </c>
      <c r="AU94" s="245">
        <v>109</v>
      </c>
      <c r="AV94" s="245">
        <f>AS94-(AU94*AT94)</f>
        <v>1</v>
      </c>
      <c r="AW94" s="245"/>
      <c r="AX94" s="245">
        <f>AT94</f>
        <v>3</v>
      </c>
      <c r="AY94" s="246">
        <f>AS94/AT94</f>
        <v>109.33333333333333</v>
      </c>
      <c r="AZ94" s="177">
        <f t="shared" si="44"/>
        <v>0</v>
      </c>
    </row>
    <row r="95" spans="1:52" s="247" customFormat="1" ht="15" customHeight="1" x14ac:dyDescent="0.2">
      <c r="A95" s="244" t="s">
        <v>729</v>
      </c>
      <c r="B95" s="245">
        <v>2</v>
      </c>
      <c r="C95" s="245" t="s">
        <v>452</v>
      </c>
      <c r="D95" s="245" t="s">
        <v>452</v>
      </c>
      <c r="E95" s="245" t="s">
        <v>452</v>
      </c>
      <c r="F95" s="245" t="s">
        <v>452</v>
      </c>
      <c r="G95" s="245" t="s">
        <v>452</v>
      </c>
      <c r="H95" s="245" t="s">
        <v>452</v>
      </c>
      <c r="I95" s="245" t="s">
        <v>452</v>
      </c>
      <c r="J95" s="245" t="s">
        <v>452</v>
      </c>
      <c r="K95" s="245" t="s">
        <v>452</v>
      </c>
      <c r="L95" s="245" t="s">
        <v>452</v>
      </c>
      <c r="M95" s="245" t="s">
        <v>452</v>
      </c>
      <c r="N95" s="319" t="s">
        <v>452</v>
      </c>
      <c r="O95" s="245" t="s">
        <v>452</v>
      </c>
      <c r="P95" s="355"/>
      <c r="Q95" s="245" t="s">
        <v>452</v>
      </c>
      <c r="R95" s="342" t="s">
        <v>452</v>
      </c>
      <c r="S95" s="245" t="s">
        <v>452</v>
      </c>
      <c r="T95" s="245" t="s">
        <v>452</v>
      </c>
      <c r="U95" s="245" t="s">
        <v>452</v>
      </c>
      <c r="V95" s="245" t="s">
        <v>452</v>
      </c>
      <c r="W95" s="245" t="s">
        <v>452</v>
      </c>
      <c r="X95" s="245" t="s">
        <v>452</v>
      </c>
      <c r="Y95" s="245" t="s">
        <v>452</v>
      </c>
      <c r="Z95" s="245" t="s">
        <v>452</v>
      </c>
      <c r="AA95" s="245" t="s">
        <v>452</v>
      </c>
      <c r="AB95" s="245" t="s">
        <v>452</v>
      </c>
      <c r="AC95" s="245" t="s">
        <v>452</v>
      </c>
      <c r="AD95" s="355"/>
      <c r="AE95" s="245" t="s">
        <v>452</v>
      </c>
      <c r="AF95" s="245" t="s">
        <v>452</v>
      </c>
      <c r="AG95" s="245">
        <v>93</v>
      </c>
      <c r="AH95" s="245">
        <v>194</v>
      </c>
      <c r="AI95" s="245" t="s">
        <v>452</v>
      </c>
      <c r="AJ95" s="245" t="s">
        <v>452</v>
      </c>
      <c r="AK95" s="245" t="s">
        <v>452</v>
      </c>
      <c r="AL95" s="245"/>
      <c r="AM95" s="245"/>
      <c r="AN95" s="245"/>
      <c r="AO95" s="245"/>
      <c r="AP95" s="245"/>
      <c r="AQ95" s="245"/>
      <c r="AR95" s="245"/>
      <c r="AS95" s="245">
        <f>SUM(C95:AR95)</f>
        <v>287</v>
      </c>
      <c r="AT95" s="245">
        <f>B95*3-3</f>
        <v>3</v>
      </c>
      <c r="AU95" s="245">
        <v>95</v>
      </c>
      <c r="AV95" s="245">
        <f>AS95-(AU95*AT95)</f>
        <v>2</v>
      </c>
      <c r="AW95" s="245"/>
      <c r="AX95" s="245">
        <f>AT95</f>
        <v>3</v>
      </c>
      <c r="AY95" s="246">
        <f>AS95/AT95</f>
        <v>95.666666666666671</v>
      </c>
      <c r="AZ95" s="177">
        <f t="shared" si="44"/>
        <v>0</v>
      </c>
    </row>
    <row r="96" spans="1:52" ht="15" customHeight="1" x14ac:dyDescent="0.2">
      <c r="A96" s="165"/>
      <c r="B96" s="40"/>
      <c r="C96" s="40"/>
      <c r="D96" s="40"/>
      <c r="E96" s="40"/>
      <c r="F96" s="40"/>
      <c r="G96" s="40"/>
      <c r="H96" s="40"/>
      <c r="I96" s="40"/>
      <c r="J96" s="40"/>
      <c r="K96" s="40"/>
      <c r="L96" s="40"/>
      <c r="M96" s="40"/>
      <c r="N96" s="40"/>
      <c r="O96" s="40"/>
      <c r="Q96" s="40"/>
      <c r="R96" s="40"/>
      <c r="S96" s="40"/>
      <c r="T96" s="40"/>
      <c r="U96" s="40"/>
      <c r="V96" s="40"/>
      <c r="W96" s="40"/>
      <c r="X96" s="40"/>
      <c r="Y96" s="40"/>
      <c r="Z96" s="40"/>
      <c r="AA96" s="40"/>
      <c r="AB96" s="40"/>
      <c r="AC96" s="40"/>
      <c r="AE96" s="40"/>
      <c r="AF96" s="40"/>
      <c r="AG96" s="40"/>
      <c r="AH96" s="40"/>
      <c r="AI96" s="40"/>
      <c r="AJ96" s="40"/>
      <c r="AK96" s="40"/>
      <c r="AL96" s="40"/>
      <c r="AM96" s="40"/>
      <c r="AN96" s="40"/>
      <c r="AO96" s="40"/>
      <c r="AP96" s="40"/>
      <c r="AQ96" s="40"/>
      <c r="AR96" s="40"/>
      <c r="AS96" s="40"/>
      <c r="AT96" s="40"/>
      <c r="AU96" s="40"/>
      <c r="AV96" s="40"/>
      <c r="AW96" s="40"/>
      <c r="AX96" s="40"/>
      <c r="AY96" s="41"/>
      <c r="AZ96" s="184">
        <f>SUM(AZ86:AZ95)</f>
        <v>6</v>
      </c>
    </row>
    <row r="97" spans="1:52" ht="15" customHeight="1" x14ac:dyDescent="0.2">
      <c r="A97" s="165" t="s">
        <v>200</v>
      </c>
    </row>
    <row r="98" spans="1:52" ht="15" customHeight="1" x14ac:dyDescent="0.2">
      <c r="A98" s="166" t="s">
        <v>409</v>
      </c>
      <c r="B98" s="167">
        <v>33</v>
      </c>
      <c r="C98" s="167">
        <v>336</v>
      </c>
      <c r="D98" s="167">
        <v>338</v>
      </c>
      <c r="E98" s="167">
        <v>365</v>
      </c>
      <c r="F98" s="167">
        <v>376</v>
      </c>
      <c r="G98" s="167">
        <v>360</v>
      </c>
      <c r="H98" s="167">
        <v>388</v>
      </c>
      <c r="I98" s="167">
        <v>442</v>
      </c>
      <c r="J98" s="167">
        <v>375</v>
      </c>
      <c r="K98" s="167">
        <v>352</v>
      </c>
      <c r="L98" s="167">
        <v>400</v>
      </c>
      <c r="M98" s="167">
        <v>374</v>
      </c>
      <c r="N98" s="309">
        <v>409</v>
      </c>
      <c r="O98" s="167">
        <v>375</v>
      </c>
      <c r="P98" s="348"/>
      <c r="Q98" s="167">
        <v>333</v>
      </c>
      <c r="R98" s="330">
        <v>379</v>
      </c>
      <c r="S98" s="167">
        <v>429</v>
      </c>
      <c r="T98" s="167">
        <v>379</v>
      </c>
      <c r="U98" s="167">
        <v>406</v>
      </c>
      <c r="V98" s="167">
        <v>405</v>
      </c>
      <c r="W98" s="167">
        <v>387</v>
      </c>
      <c r="X98" s="167">
        <v>371</v>
      </c>
      <c r="Y98" s="167">
        <v>323</v>
      </c>
      <c r="Z98" s="167">
        <v>377</v>
      </c>
      <c r="AA98" s="167">
        <v>340</v>
      </c>
      <c r="AB98" s="167">
        <v>342</v>
      </c>
      <c r="AC98" s="167">
        <v>325</v>
      </c>
      <c r="AD98" s="348"/>
      <c r="AE98" s="167">
        <v>359</v>
      </c>
      <c r="AF98" s="167">
        <v>357</v>
      </c>
      <c r="AG98" s="167">
        <v>325</v>
      </c>
      <c r="AH98" s="167">
        <v>363</v>
      </c>
      <c r="AI98" s="167">
        <v>390</v>
      </c>
      <c r="AJ98" s="167">
        <v>391</v>
      </c>
      <c r="AK98" s="167">
        <v>347</v>
      </c>
      <c r="AL98" s="167"/>
      <c r="AM98" s="167"/>
      <c r="AN98" s="167"/>
      <c r="AO98" s="167"/>
      <c r="AP98" s="167"/>
      <c r="AQ98" s="167"/>
      <c r="AR98" s="167"/>
      <c r="AS98" s="167">
        <f t="shared" ref="AS98:AS105" si="45">SUM(C98:AR98)</f>
        <v>12218</v>
      </c>
      <c r="AT98" s="167">
        <f t="shared" ref="AT98:AT105" si="46">B98*3</f>
        <v>99</v>
      </c>
      <c r="AU98" s="167">
        <v>123</v>
      </c>
      <c r="AV98" s="167">
        <f t="shared" ref="AV98:AV105" si="47">AS98-(AU98*AT98)</f>
        <v>41</v>
      </c>
      <c r="AW98" s="167" t="s">
        <v>43</v>
      </c>
      <c r="AX98" s="167">
        <f t="shared" ref="AX98:AX105" si="48">AT98</f>
        <v>99</v>
      </c>
      <c r="AY98" s="168">
        <f t="shared" ref="AY98:AY105" si="49">AS98/AT98</f>
        <v>123.41414141414141</v>
      </c>
      <c r="AZ98" s="177">
        <f>COUNTIF(B98:AQ98,"&gt;399")</f>
        <v>6</v>
      </c>
    </row>
    <row r="99" spans="1:52" ht="15" customHeight="1" x14ac:dyDescent="0.2">
      <c r="A99" s="166" t="s">
        <v>410</v>
      </c>
      <c r="B99" s="167">
        <v>30</v>
      </c>
      <c r="C99" s="167">
        <v>352</v>
      </c>
      <c r="D99" s="167">
        <v>350</v>
      </c>
      <c r="E99" s="167">
        <v>386</v>
      </c>
      <c r="F99" s="167">
        <v>394</v>
      </c>
      <c r="G99" s="167">
        <v>392</v>
      </c>
      <c r="H99" s="167">
        <v>363</v>
      </c>
      <c r="I99" s="167">
        <v>376</v>
      </c>
      <c r="J99" s="167">
        <v>354</v>
      </c>
      <c r="K99" s="167">
        <v>310</v>
      </c>
      <c r="L99" s="167">
        <v>342</v>
      </c>
      <c r="M99" s="167">
        <v>352</v>
      </c>
      <c r="N99" s="309">
        <v>384</v>
      </c>
      <c r="O99" s="167">
        <v>348</v>
      </c>
      <c r="P99" s="348"/>
      <c r="Q99" s="167">
        <v>302</v>
      </c>
      <c r="R99" s="330">
        <v>391</v>
      </c>
      <c r="S99" s="167">
        <v>387</v>
      </c>
      <c r="T99" s="167" t="s">
        <v>452</v>
      </c>
      <c r="U99" s="167">
        <v>347</v>
      </c>
      <c r="V99" s="167">
        <v>375</v>
      </c>
      <c r="W99" s="167">
        <v>376</v>
      </c>
      <c r="X99" s="167">
        <v>322</v>
      </c>
      <c r="Y99" s="167">
        <v>352</v>
      </c>
      <c r="Z99" s="167">
        <v>308</v>
      </c>
      <c r="AA99" s="167">
        <v>390</v>
      </c>
      <c r="AB99" s="167">
        <v>380</v>
      </c>
      <c r="AC99" s="167">
        <v>336</v>
      </c>
      <c r="AD99" s="348"/>
      <c r="AE99" s="167">
        <v>331</v>
      </c>
      <c r="AF99" s="167" t="s">
        <v>452</v>
      </c>
      <c r="AG99" s="167" t="s">
        <v>452</v>
      </c>
      <c r="AH99" s="167">
        <v>370</v>
      </c>
      <c r="AI99" s="167">
        <v>318</v>
      </c>
      <c r="AJ99" s="167">
        <v>378</v>
      </c>
      <c r="AK99" s="167">
        <v>394</v>
      </c>
      <c r="AL99" s="167"/>
      <c r="AM99" s="167"/>
      <c r="AN99" s="167"/>
      <c r="AO99" s="167"/>
      <c r="AP99" s="167"/>
      <c r="AQ99" s="167"/>
      <c r="AR99" s="167"/>
      <c r="AS99" s="167">
        <f t="shared" si="45"/>
        <v>10760</v>
      </c>
      <c r="AT99" s="167">
        <f t="shared" si="46"/>
        <v>90</v>
      </c>
      <c r="AU99" s="167">
        <v>119</v>
      </c>
      <c r="AV99" s="167">
        <f t="shared" si="47"/>
        <v>50</v>
      </c>
      <c r="AW99" s="167" t="s">
        <v>43</v>
      </c>
      <c r="AX99" s="167">
        <f t="shared" si="48"/>
        <v>90</v>
      </c>
      <c r="AY99" s="168">
        <f t="shared" si="49"/>
        <v>119.55555555555556</v>
      </c>
      <c r="AZ99" s="177">
        <f t="shared" ref="AZ99:AZ105" si="50">COUNTIF(B99:AQ99,"&gt;399")</f>
        <v>0</v>
      </c>
    </row>
    <row r="100" spans="1:52" ht="15" customHeight="1" x14ac:dyDescent="0.2">
      <c r="A100" s="166" t="s">
        <v>411</v>
      </c>
      <c r="B100" s="167">
        <v>31</v>
      </c>
      <c r="C100" s="167">
        <v>357</v>
      </c>
      <c r="D100" s="167">
        <v>345</v>
      </c>
      <c r="E100" s="167">
        <v>393</v>
      </c>
      <c r="F100" s="167">
        <v>379</v>
      </c>
      <c r="G100" s="167">
        <v>335</v>
      </c>
      <c r="H100" s="167">
        <v>358</v>
      </c>
      <c r="I100" s="167">
        <v>311</v>
      </c>
      <c r="J100" s="167">
        <v>364</v>
      </c>
      <c r="K100" s="167">
        <v>362</v>
      </c>
      <c r="L100" s="167">
        <v>323</v>
      </c>
      <c r="M100" s="167">
        <v>333</v>
      </c>
      <c r="N100" s="309">
        <v>386</v>
      </c>
      <c r="O100" s="167">
        <v>325</v>
      </c>
      <c r="P100" s="348"/>
      <c r="Q100" s="167">
        <v>325</v>
      </c>
      <c r="R100" s="330">
        <v>368</v>
      </c>
      <c r="S100" s="167">
        <v>357</v>
      </c>
      <c r="T100" s="167">
        <v>372</v>
      </c>
      <c r="U100" s="167">
        <v>353</v>
      </c>
      <c r="V100" s="167">
        <v>353</v>
      </c>
      <c r="W100" s="167">
        <v>351</v>
      </c>
      <c r="X100" s="167">
        <v>314</v>
      </c>
      <c r="Y100" s="167">
        <v>347</v>
      </c>
      <c r="Z100" s="167">
        <v>328</v>
      </c>
      <c r="AA100" s="167">
        <v>382</v>
      </c>
      <c r="AB100" s="167" t="s">
        <v>452</v>
      </c>
      <c r="AC100" s="167">
        <v>351</v>
      </c>
      <c r="AD100" s="348"/>
      <c r="AE100" s="167">
        <v>375</v>
      </c>
      <c r="AF100" s="167">
        <v>356</v>
      </c>
      <c r="AG100" s="167">
        <v>346</v>
      </c>
      <c r="AH100" s="167" t="s">
        <v>452</v>
      </c>
      <c r="AI100" s="167">
        <v>348</v>
      </c>
      <c r="AJ100" s="167">
        <v>372</v>
      </c>
      <c r="AK100" s="167">
        <v>345</v>
      </c>
      <c r="AL100" s="167"/>
      <c r="AM100" s="167"/>
      <c r="AN100" s="167"/>
      <c r="AO100" s="167"/>
      <c r="AP100" s="167"/>
      <c r="AQ100" s="167"/>
      <c r="AR100" s="167"/>
      <c r="AS100" s="167">
        <f t="shared" si="45"/>
        <v>10914</v>
      </c>
      <c r="AT100" s="167">
        <f t="shared" si="46"/>
        <v>93</v>
      </c>
      <c r="AU100" s="167">
        <v>117</v>
      </c>
      <c r="AV100" s="167">
        <f t="shared" si="47"/>
        <v>33</v>
      </c>
      <c r="AW100" s="167" t="s">
        <v>43</v>
      </c>
      <c r="AX100" s="167">
        <f t="shared" si="48"/>
        <v>93</v>
      </c>
      <c r="AY100" s="168">
        <f t="shared" si="49"/>
        <v>117.35483870967742</v>
      </c>
      <c r="AZ100" s="177">
        <f t="shared" si="50"/>
        <v>0</v>
      </c>
    </row>
    <row r="101" spans="1:52" ht="15" customHeight="1" x14ac:dyDescent="0.2">
      <c r="A101" s="166" t="s">
        <v>408</v>
      </c>
      <c r="B101" s="167">
        <v>31</v>
      </c>
      <c r="C101" s="167">
        <v>322</v>
      </c>
      <c r="D101" s="167">
        <v>353</v>
      </c>
      <c r="E101" s="167">
        <v>367</v>
      </c>
      <c r="F101" s="167">
        <v>322</v>
      </c>
      <c r="G101" s="167">
        <v>360</v>
      </c>
      <c r="H101" s="167">
        <v>368</v>
      </c>
      <c r="I101" s="167">
        <v>364</v>
      </c>
      <c r="J101" s="167">
        <v>341</v>
      </c>
      <c r="K101" s="167">
        <v>380</v>
      </c>
      <c r="L101" s="167">
        <v>366</v>
      </c>
      <c r="M101" s="167">
        <v>350</v>
      </c>
      <c r="N101" s="309">
        <v>327</v>
      </c>
      <c r="O101" s="167">
        <v>323</v>
      </c>
      <c r="P101" s="348"/>
      <c r="Q101" s="167">
        <v>337</v>
      </c>
      <c r="R101" s="330">
        <v>336</v>
      </c>
      <c r="S101" s="167">
        <v>425</v>
      </c>
      <c r="T101" s="167">
        <v>367</v>
      </c>
      <c r="U101" s="167">
        <v>332</v>
      </c>
      <c r="V101" s="167">
        <v>312</v>
      </c>
      <c r="W101" s="167">
        <v>344</v>
      </c>
      <c r="X101" s="167">
        <v>359</v>
      </c>
      <c r="Y101" s="167">
        <v>357</v>
      </c>
      <c r="Z101" s="167">
        <v>376</v>
      </c>
      <c r="AA101" s="167">
        <v>351</v>
      </c>
      <c r="AB101" s="167">
        <v>341</v>
      </c>
      <c r="AC101" s="167">
        <v>380</v>
      </c>
      <c r="AD101" s="348"/>
      <c r="AE101" s="167" t="s">
        <v>452</v>
      </c>
      <c r="AF101" s="167">
        <v>334</v>
      </c>
      <c r="AG101" s="167" t="s">
        <v>452</v>
      </c>
      <c r="AH101" s="167">
        <v>390</v>
      </c>
      <c r="AI101" s="167">
        <v>310</v>
      </c>
      <c r="AJ101" s="167">
        <v>346</v>
      </c>
      <c r="AK101" s="167">
        <v>366</v>
      </c>
      <c r="AL101" s="167"/>
      <c r="AM101" s="167"/>
      <c r="AN101" s="167"/>
      <c r="AO101" s="167"/>
      <c r="AP101" s="167"/>
      <c r="AQ101" s="167"/>
      <c r="AR101" s="167"/>
      <c r="AS101" s="167">
        <f t="shared" si="45"/>
        <v>10906</v>
      </c>
      <c r="AT101" s="167">
        <f t="shared" si="46"/>
        <v>93</v>
      </c>
      <c r="AU101" s="167">
        <v>117</v>
      </c>
      <c r="AV101" s="167">
        <f t="shared" si="47"/>
        <v>25</v>
      </c>
      <c r="AW101" s="167" t="s">
        <v>43</v>
      </c>
      <c r="AX101" s="167">
        <f t="shared" si="48"/>
        <v>93</v>
      </c>
      <c r="AY101" s="168">
        <f t="shared" si="49"/>
        <v>117.26881720430107</v>
      </c>
      <c r="AZ101" s="177">
        <f t="shared" si="50"/>
        <v>1</v>
      </c>
    </row>
    <row r="102" spans="1:52" ht="15" customHeight="1" x14ac:dyDescent="0.2">
      <c r="A102" s="69" t="s">
        <v>407</v>
      </c>
      <c r="B102" s="70">
        <v>33</v>
      </c>
      <c r="C102" s="70">
        <v>339</v>
      </c>
      <c r="D102" s="70">
        <v>336</v>
      </c>
      <c r="E102" s="70">
        <v>395</v>
      </c>
      <c r="F102" s="70">
        <v>343</v>
      </c>
      <c r="G102" s="70">
        <v>332</v>
      </c>
      <c r="H102" s="70">
        <v>394</v>
      </c>
      <c r="I102" s="70">
        <v>362</v>
      </c>
      <c r="J102" s="70">
        <v>341</v>
      </c>
      <c r="K102" s="70">
        <v>323</v>
      </c>
      <c r="L102" s="70">
        <v>338</v>
      </c>
      <c r="M102" s="70">
        <v>327</v>
      </c>
      <c r="N102" s="304">
        <v>329</v>
      </c>
      <c r="O102" s="70">
        <v>307</v>
      </c>
      <c r="P102" s="348"/>
      <c r="Q102" s="70">
        <v>301</v>
      </c>
      <c r="R102" s="325">
        <v>364</v>
      </c>
      <c r="S102" s="70">
        <v>385</v>
      </c>
      <c r="T102" s="398">
        <v>331</v>
      </c>
      <c r="U102" s="70">
        <v>360</v>
      </c>
      <c r="V102" s="70">
        <v>361</v>
      </c>
      <c r="W102" s="70">
        <v>299</v>
      </c>
      <c r="X102" s="70">
        <v>357</v>
      </c>
      <c r="Y102" s="70">
        <v>315</v>
      </c>
      <c r="Z102" s="70">
        <v>320</v>
      </c>
      <c r="AA102" s="70">
        <v>370</v>
      </c>
      <c r="AB102" s="70">
        <v>315</v>
      </c>
      <c r="AC102" s="70">
        <v>319</v>
      </c>
      <c r="AD102" s="348"/>
      <c r="AE102" s="167">
        <v>312</v>
      </c>
      <c r="AF102" s="398">
        <v>290</v>
      </c>
      <c r="AG102" s="398">
        <v>311</v>
      </c>
      <c r="AH102" s="398">
        <v>348</v>
      </c>
      <c r="AI102" s="398">
        <v>326</v>
      </c>
      <c r="AJ102" s="398">
        <v>370</v>
      </c>
      <c r="AK102" s="398">
        <v>308</v>
      </c>
      <c r="AL102" s="398"/>
      <c r="AM102" s="398"/>
      <c r="AN102" s="398"/>
      <c r="AO102" s="398"/>
      <c r="AP102" s="398"/>
      <c r="AQ102" s="398"/>
      <c r="AR102" s="398"/>
      <c r="AS102" s="398">
        <f t="shared" si="45"/>
        <v>11128</v>
      </c>
      <c r="AT102" s="167">
        <f t="shared" si="46"/>
        <v>99</v>
      </c>
      <c r="AU102" s="167">
        <v>112</v>
      </c>
      <c r="AV102" s="167">
        <f t="shared" si="47"/>
        <v>40</v>
      </c>
      <c r="AW102" s="167" t="s">
        <v>43</v>
      </c>
      <c r="AX102" s="167">
        <f t="shared" si="48"/>
        <v>99</v>
      </c>
      <c r="AY102" s="168">
        <f t="shared" si="49"/>
        <v>112.4040404040404</v>
      </c>
      <c r="AZ102" s="177">
        <f t="shared" si="50"/>
        <v>0</v>
      </c>
    </row>
    <row r="103" spans="1:52" ht="15" customHeight="1" x14ac:dyDescent="0.2">
      <c r="A103" s="213" t="s">
        <v>704</v>
      </c>
      <c r="B103" s="331">
        <v>3</v>
      </c>
      <c r="C103" s="214" t="s">
        <v>452</v>
      </c>
      <c r="D103" s="214" t="s">
        <v>452</v>
      </c>
      <c r="E103" s="214" t="s">
        <v>452</v>
      </c>
      <c r="F103" s="214" t="s">
        <v>452</v>
      </c>
      <c r="G103" s="214" t="s">
        <v>452</v>
      </c>
      <c r="H103" s="214" t="s">
        <v>452</v>
      </c>
      <c r="I103" s="214" t="s">
        <v>452</v>
      </c>
      <c r="J103" s="214" t="s">
        <v>452</v>
      </c>
      <c r="K103" s="214" t="s">
        <v>452</v>
      </c>
      <c r="L103" s="214" t="s">
        <v>452</v>
      </c>
      <c r="M103" s="214" t="s">
        <v>452</v>
      </c>
      <c r="N103" s="331" t="s">
        <v>452</v>
      </c>
      <c r="O103" s="384" t="s">
        <v>452</v>
      </c>
      <c r="P103" s="385"/>
      <c r="Q103" s="383" t="s">
        <v>452</v>
      </c>
      <c r="R103" s="214" t="s">
        <v>452</v>
      </c>
      <c r="S103" s="214" t="s">
        <v>452</v>
      </c>
      <c r="T103" s="363" t="s">
        <v>452</v>
      </c>
      <c r="U103" s="214" t="s">
        <v>452</v>
      </c>
      <c r="V103" s="214" t="s">
        <v>452</v>
      </c>
      <c r="W103" s="214" t="s">
        <v>452</v>
      </c>
      <c r="X103" s="214" t="s">
        <v>452</v>
      </c>
      <c r="Y103" s="214" t="s">
        <v>452</v>
      </c>
      <c r="Z103" s="214" t="s">
        <v>452</v>
      </c>
      <c r="AA103" s="214" t="s">
        <v>452</v>
      </c>
      <c r="AB103" s="214">
        <v>344</v>
      </c>
      <c r="AC103" s="402" t="s">
        <v>452</v>
      </c>
      <c r="AD103" s="405"/>
      <c r="AE103" s="397">
        <v>366</v>
      </c>
      <c r="AF103" s="214">
        <v>368</v>
      </c>
      <c r="AG103" s="214" t="s">
        <v>452</v>
      </c>
      <c r="AH103" s="214" t="s">
        <v>452</v>
      </c>
      <c r="AI103" s="214" t="s">
        <v>452</v>
      </c>
      <c r="AJ103" s="214" t="s">
        <v>452</v>
      </c>
      <c r="AK103" s="384" t="s">
        <v>452</v>
      </c>
      <c r="AL103" s="420"/>
      <c r="AM103" s="420"/>
      <c r="AN103" s="420"/>
      <c r="AO103" s="420"/>
      <c r="AP103" s="420"/>
      <c r="AQ103" s="383"/>
      <c r="AR103" s="214"/>
      <c r="AS103" s="214">
        <f t="shared" si="45"/>
        <v>1078</v>
      </c>
      <c r="AT103" s="397">
        <f t="shared" si="46"/>
        <v>9</v>
      </c>
      <c r="AU103" s="397">
        <v>119</v>
      </c>
      <c r="AV103" s="397">
        <f t="shared" si="47"/>
        <v>7</v>
      </c>
      <c r="AW103" s="397" t="s">
        <v>43</v>
      </c>
      <c r="AX103" s="397">
        <f t="shared" si="48"/>
        <v>9</v>
      </c>
      <c r="AY103" s="400">
        <f t="shared" si="49"/>
        <v>119.77777777777777</v>
      </c>
      <c r="AZ103" s="177">
        <f t="shared" si="50"/>
        <v>0</v>
      </c>
    </row>
    <row r="104" spans="1:52" ht="15" customHeight="1" x14ac:dyDescent="0.2">
      <c r="A104" s="213" t="s">
        <v>623</v>
      </c>
      <c r="B104" s="331">
        <v>3</v>
      </c>
      <c r="C104" s="214" t="s">
        <v>452</v>
      </c>
      <c r="D104" s="214" t="s">
        <v>452</v>
      </c>
      <c r="E104" s="214" t="s">
        <v>452</v>
      </c>
      <c r="F104" s="214" t="s">
        <v>452</v>
      </c>
      <c r="G104" s="214" t="s">
        <v>452</v>
      </c>
      <c r="H104" s="214" t="s">
        <v>452</v>
      </c>
      <c r="I104" s="214" t="s">
        <v>452</v>
      </c>
      <c r="J104" s="214" t="s">
        <v>452</v>
      </c>
      <c r="K104" s="214" t="s">
        <v>452</v>
      </c>
      <c r="L104" s="214" t="s">
        <v>452</v>
      </c>
      <c r="M104" s="214" t="s">
        <v>452</v>
      </c>
      <c r="N104" s="331" t="s">
        <v>452</v>
      </c>
      <c r="O104" s="384" t="s">
        <v>452</v>
      </c>
      <c r="P104" s="385"/>
      <c r="Q104" s="383" t="s">
        <v>452</v>
      </c>
      <c r="R104" s="214" t="s">
        <v>452</v>
      </c>
      <c r="S104" s="214" t="s">
        <v>452</v>
      </c>
      <c r="T104" s="214">
        <v>336</v>
      </c>
      <c r="U104" s="214" t="s">
        <v>452</v>
      </c>
      <c r="V104" s="214" t="s">
        <v>452</v>
      </c>
      <c r="W104" s="214" t="s">
        <v>452</v>
      </c>
      <c r="X104" s="214" t="s">
        <v>452</v>
      </c>
      <c r="Y104" s="214" t="s">
        <v>452</v>
      </c>
      <c r="Z104" s="214" t="s">
        <v>452</v>
      </c>
      <c r="AA104" s="214" t="s">
        <v>452</v>
      </c>
      <c r="AB104" s="363" t="s">
        <v>452</v>
      </c>
      <c r="AC104" s="406" t="s">
        <v>452</v>
      </c>
      <c r="AD104" s="407"/>
      <c r="AE104" s="214" t="s">
        <v>452</v>
      </c>
      <c r="AF104" s="363" t="s">
        <v>452</v>
      </c>
      <c r="AG104" s="363">
        <v>340</v>
      </c>
      <c r="AH104" s="363">
        <v>303</v>
      </c>
      <c r="AI104" s="214" t="s">
        <v>452</v>
      </c>
      <c r="AJ104" s="214" t="s">
        <v>452</v>
      </c>
      <c r="AK104" s="384" t="s">
        <v>452</v>
      </c>
      <c r="AL104" s="420"/>
      <c r="AM104" s="420"/>
      <c r="AN104" s="420"/>
      <c r="AO104" s="420"/>
      <c r="AP104" s="420"/>
      <c r="AQ104" s="383"/>
      <c r="AR104" s="214"/>
      <c r="AS104" s="214">
        <f t="shared" si="45"/>
        <v>979</v>
      </c>
      <c r="AT104" s="214">
        <f t="shared" si="46"/>
        <v>9</v>
      </c>
      <c r="AU104" s="214">
        <v>108</v>
      </c>
      <c r="AV104" s="214">
        <f t="shared" si="47"/>
        <v>7</v>
      </c>
      <c r="AW104" s="214" t="s">
        <v>43</v>
      </c>
      <c r="AX104" s="214">
        <f t="shared" si="48"/>
        <v>9</v>
      </c>
      <c r="AY104" s="215">
        <f t="shared" si="49"/>
        <v>108.77777777777777</v>
      </c>
      <c r="AZ104" s="177">
        <f t="shared" si="50"/>
        <v>0</v>
      </c>
    </row>
    <row r="105" spans="1:52" ht="15" customHeight="1" x14ac:dyDescent="0.2">
      <c r="A105" s="213" t="s">
        <v>730</v>
      </c>
      <c r="B105" s="331">
        <v>1</v>
      </c>
      <c r="C105" s="214" t="s">
        <v>452</v>
      </c>
      <c r="D105" s="214" t="s">
        <v>452</v>
      </c>
      <c r="E105" s="214" t="s">
        <v>452</v>
      </c>
      <c r="F105" s="214" t="s">
        <v>452</v>
      </c>
      <c r="G105" s="214" t="s">
        <v>452</v>
      </c>
      <c r="H105" s="214" t="s">
        <v>452</v>
      </c>
      <c r="I105" s="214" t="s">
        <v>452</v>
      </c>
      <c r="J105" s="214" t="s">
        <v>452</v>
      </c>
      <c r="K105" s="214" t="s">
        <v>452</v>
      </c>
      <c r="L105" s="214" t="s">
        <v>452</v>
      </c>
      <c r="M105" s="214" t="s">
        <v>452</v>
      </c>
      <c r="N105" s="331" t="s">
        <v>452</v>
      </c>
      <c r="O105" s="384" t="s">
        <v>452</v>
      </c>
      <c r="P105" s="385"/>
      <c r="Q105" s="383" t="s">
        <v>452</v>
      </c>
      <c r="R105" s="214" t="s">
        <v>452</v>
      </c>
      <c r="S105" s="214" t="s">
        <v>452</v>
      </c>
      <c r="T105" s="214" t="s">
        <v>452</v>
      </c>
      <c r="U105" s="214" t="s">
        <v>452</v>
      </c>
      <c r="V105" s="214" t="s">
        <v>452</v>
      </c>
      <c r="W105" s="214" t="s">
        <v>452</v>
      </c>
      <c r="X105" s="214" t="s">
        <v>452</v>
      </c>
      <c r="Y105" s="214" t="s">
        <v>452</v>
      </c>
      <c r="Z105" s="214" t="s">
        <v>452</v>
      </c>
      <c r="AA105" s="214" t="s">
        <v>452</v>
      </c>
      <c r="AB105" s="363" t="s">
        <v>452</v>
      </c>
      <c r="AC105" s="406" t="s">
        <v>452</v>
      </c>
      <c r="AD105" s="407"/>
      <c r="AE105" s="214" t="s">
        <v>452</v>
      </c>
      <c r="AF105" s="363" t="s">
        <v>452</v>
      </c>
      <c r="AG105" s="214">
        <v>277</v>
      </c>
      <c r="AH105" s="214" t="s">
        <v>452</v>
      </c>
      <c r="AI105" s="214" t="s">
        <v>452</v>
      </c>
      <c r="AJ105" s="363" t="s">
        <v>452</v>
      </c>
      <c r="AK105" s="384" t="s">
        <v>452</v>
      </c>
      <c r="AL105" s="420"/>
      <c r="AM105" s="420"/>
      <c r="AN105" s="420"/>
      <c r="AO105" s="420"/>
      <c r="AP105" s="420"/>
      <c r="AQ105" s="383"/>
      <c r="AR105" s="214"/>
      <c r="AS105" s="214">
        <f t="shared" si="45"/>
        <v>277</v>
      </c>
      <c r="AT105" s="214">
        <f t="shared" si="46"/>
        <v>3</v>
      </c>
      <c r="AU105" s="214">
        <v>92</v>
      </c>
      <c r="AV105" s="214">
        <f t="shared" si="47"/>
        <v>1</v>
      </c>
      <c r="AW105" s="214" t="s">
        <v>43</v>
      </c>
      <c r="AX105" s="214">
        <f t="shared" si="48"/>
        <v>3</v>
      </c>
      <c r="AY105" s="215">
        <f t="shared" si="49"/>
        <v>92.333333333333329</v>
      </c>
      <c r="AZ105" s="177">
        <f t="shared" si="50"/>
        <v>0</v>
      </c>
    </row>
    <row r="106" spans="1:52" ht="15" customHeight="1" x14ac:dyDescent="0.2">
      <c r="A106" s="165"/>
      <c r="B106" s="40"/>
      <c r="C106" s="40"/>
      <c r="D106" s="40"/>
      <c r="E106" s="40"/>
      <c r="F106" s="40"/>
      <c r="G106" s="40"/>
      <c r="H106" s="40"/>
      <c r="I106" s="40"/>
      <c r="J106" s="40"/>
      <c r="K106" s="40"/>
      <c r="L106" s="40"/>
      <c r="M106" s="40"/>
      <c r="N106" s="40"/>
      <c r="O106" s="40"/>
      <c r="Q106" s="40"/>
      <c r="R106" s="40"/>
      <c r="S106" s="40"/>
      <c r="T106" s="40"/>
      <c r="U106" s="40"/>
      <c r="V106" s="40"/>
      <c r="W106" s="40"/>
      <c r="X106" s="40"/>
      <c r="Y106" s="40"/>
      <c r="Z106" s="40"/>
      <c r="AA106" s="40"/>
      <c r="AB106" s="40"/>
      <c r="AC106" s="40"/>
      <c r="AE106" s="40"/>
      <c r="AF106" s="40"/>
      <c r="AG106" s="40"/>
      <c r="AH106" s="40"/>
      <c r="AI106" s="40"/>
      <c r="AJ106" s="40"/>
      <c r="AK106" s="40"/>
      <c r="AL106" s="40"/>
      <c r="AM106" s="40"/>
      <c r="AN106" s="40"/>
      <c r="AO106" s="40"/>
      <c r="AP106" s="40"/>
      <c r="AQ106" s="40"/>
      <c r="AR106" s="40"/>
      <c r="AS106" s="399"/>
      <c r="AT106" s="40"/>
      <c r="AU106" s="40"/>
      <c r="AV106" s="40"/>
      <c r="AW106" s="40"/>
      <c r="AX106" s="40"/>
      <c r="AY106" s="41"/>
      <c r="AZ106" s="184">
        <f>SUM(AZ98:AZ105)</f>
        <v>7</v>
      </c>
    </row>
    <row r="107" spans="1:52" ht="15" customHeight="1" x14ac:dyDescent="0.2">
      <c r="A107" s="165" t="s">
        <v>209</v>
      </c>
    </row>
    <row r="108" spans="1:52" ht="15" customHeight="1" x14ac:dyDescent="0.2">
      <c r="A108" s="225" t="s">
        <v>389</v>
      </c>
      <c r="B108" s="226">
        <v>33</v>
      </c>
      <c r="C108" s="226">
        <v>406</v>
      </c>
      <c r="D108" s="226">
        <v>397</v>
      </c>
      <c r="E108" s="226">
        <v>372</v>
      </c>
      <c r="F108" s="226">
        <v>392</v>
      </c>
      <c r="G108" s="226">
        <v>349</v>
      </c>
      <c r="H108" s="226">
        <v>375</v>
      </c>
      <c r="I108" s="226">
        <v>397</v>
      </c>
      <c r="J108" s="226">
        <v>419</v>
      </c>
      <c r="K108" s="226">
        <v>394</v>
      </c>
      <c r="L108" s="226">
        <v>351</v>
      </c>
      <c r="M108" s="226">
        <v>378</v>
      </c>
      <c r="N108" s="320">
        <v>358</v>
      </c>
      <c r="O108" s="226">
        <v>363</v>
      </c>
      <c r="P108" s="348"/>
      <c r="Q108" s="226">
        <v>410</v>
      </c>
      <c r="R108" s="343">
        <v>387</v>
      </c>
      <c r="S108" s="226">
        <v>369</v>
      </c>
      <c r="T108" s="226">
        <v>385</v>
      </c>
      <c r="U108" s="226">
        <v>391</v>
      </c>
      <c r="V108" s="226">
        <v>390</v>
      </c>
      <c r="W108" s="226">
        <v>393</v>
      </c>
      <c r="X108" s="226">
        <v>374</v>
      </c>
      <c r="Y108" s="226">
        <v>357</v>
      </c>
      <c r="Z108" s="226">
        <v>361</v>
      </c>
      <c r="AA108" s="226">
        <v>387</v>
      </c>
      <c r="AB108" s="226">
        <v>395</v>
      </c>
      <c r="AC108" s="226">
        <v>353</v>
      </c>
      <c r="AD108" s="348"/>
      <c r="AE108" s="226">
        <v>376</v>
      </c>
      <c r="AF108" s="226">
        <v>398</v>
      </c>
      <c r="AG108" s="226">
        <v>372</v>
      </c>
      <c r="AH108" s="226">
        <v>378</v>
      </c>
      <c r="AI108" s="226">
        <v>375</v>
      </c>
      <c r="AJ108" s="226">
        <v>363</v>
      </c>
      <c r="AK108" s="226">
        <v>419</v>
      </c>
      <c r="AL108" s="226"/>
      <c r="AM108" s="226"/>
      <c r="AN108" s="226"/>
      <c r="AO108" s="226"/>
      <c r="AP108" s="226"/>
      <c r="AQ108" s="226"/>
      <c r="AR108" s="226"/>
      <c r="AS108" s="226">
        <f t="shared" ref="AS108:AS114" si="51">SUM(C108:AR108)</f>
        <v>12584</v>
      </c>
      <c r="AT108" s="226">
        <f t="shared" ref="AT108:AT114" si="52">B108*3</f>
        <v>99</v>
      </c>
      <c r="AU108" s="226">
        <v>127</v>
      </c>
      <c r="AV108" s="226">
        <f t="shared" ref="AV108:AV114" si="53">AS108-(AU108*AT108)</f>
        <v>11</v>
      </c>
      <c r="AW108" s="226" t="s">
        <v>43</v>
      </c>
      <c r="AX108" s="226">
        <f t="shared" ref="AX108:AX114" si="54">AT108</f>
        <v>99</v>
      </c>
      <c r="AY108" s="227">
        <f t="shared" ref="AY108:AY114" si="55">AS108/AT108</f>
        <v>127.11111111111111</v>
      </c>
      <c r="AZ108" s="177">
        <f>COUNTIF(B108:AQ108,"&gt;399")</f>
        <v>4</v>
      </c>
    </row>
    <row r="109" spans="1:52" ht="15" customHeight="1" x14ac:dyDescent="0.2">
      <c r="A109" s="225" t="s">
        <v>388</v>
      </c>
      <c r="B109" s="226">
        <v>33</v>
      </c>
      <c r="C109" s="226">
        <v>395</v>
      </c>
      <c r="D109" s="226">
        <v>384</v>
      </c>
      <c r="E109" s="226">
        <v>379</v>
      </c>
      <c r="F109" s="226">
        <v>353</v>
      </c>
      <c r="G109" s="226">
        <v>365</v>
      </c>
      <c r="H109" s="226">
        <v>362</v>
      </c>
      <c r="I109" s="226">
        <v>415</v>
      </c>
      <c r="J109" s="226">
        <v>419</v>
      </c>
      <c r="K109" s="226">
        <v>367</v>
      </c>
      <c r="L109" s="226">
        <v>381</v>
      </c>
      <c r="M109" s="226">
        <v>312</v>
      </c>
      <c r="N109" s="320">
        <v>383</v>
      </c>
      <c r="O109" s="226">
        <v>367</v>
      </c>
      <c r="P109" s="348"/>
      <c r="Q109" s="226">
        <v>365</v>
      </c>
      <c r="R109" s="343">
        <v>384</v>
      </c>
      <c r="S109" s="226">
        <v>355</v>
      </c>
      <c r="T109" s="226">
        <v>336</v>
      </c>
      <c r="U109" s="226">
        <v>334</v>
      </c>
      <c r="V109" s="226">
        <v>368</v>
      </c>
      <c r="W109" s="226">
        <v>375</v>
      </c>
      <c r="X109" s="226">
        <v>373</v>
      </c>
      <c r="Y109" s="226">
        <v>406</v>
      </c>
      <c r="Z109" s="226">
        <v>324</v>
      </c>
      <c r="AA109" s="226">
        <v>378</v>
      </c>
      <c r="AB109" s="226">
        <v>371</v>
      </c>
      <c r="AC109" s="226">
        <v>351</v>
      </c>
      <c r="AD109" s="348"/>
      <c r="AE109" s="226">
        <v>364</v>
      </c>
      <c r="AF109" s="226">
        <v>352</v>
      </c>
      <c r="AG109" s="226">
        <v>399</v>
      </c>
      <c r="AH109" s="226">
        <v>409</v>
      </c>
      <c r="AI109" s="226">
        <v>415</v>
      </c>
      <c r="AJ109" s="226">
        <v>343</v>
      </c>
      <c r="AK109" s="226">
        <v>326</v>
      </c>
      <c r="AL109" s="226"/>
      <c r="AM109" s="226"/>
      <c r="AN109" s="226"/>
      <c r="AO109" s="226"/>
      <c r="AP109" s="226"/>
      <c r="AQ109" s="226"/>
      <c r="AR109" s="226"/>
      <c r="AS109" s="226">
        <f t="shared" si="51"/>
        <v>12210</v>
      </c>
      <c r="AT109" s="226">
        <f t="shared" si="52"/>
        <v>99</v>
      </c>
      <c r="AU109" s="226">
        <v>123</v>
      </c>
      <c r="AV109" s="226">
        <f t="shared" si="53"/>
        <v>33</v>
      </c>
      <c r="AW109" s="226" t="s">
        <v>43</v>
      </c>
      <c r="AX109" s="226">
        <f t="shared" si="54"/>
        <v>99</v>
      </c>
      <c r="AY109" s="227">
        <f t="shared" si="55"/>
        <v>123.33333333333333</v>
      </c>
      <c r="AZ109" s="177">
        <f t="shared" ref="AZ109:AZ114" si="56">COUNTIF(B109:AQ109,"&gt;399")</f>
        <v>5</v>
      </c>
    </row>
    <row r="110" spans="1:52" ht="15" customHeight="1" x14ac:dyDescent="0.2">
      <c r="A110" s="225" t="s">
        <v>385</v>
      </c>
      <c r="B110" s="226">
        <v>33</v>
      </c>
      <c r="C110" s="226">
        <v>458</v>
      </c>
      <c r="D110" s="226">
        <v>385</v>
      </c>
      <c r="E110" s="226">
        <v>387</v>
      </c>
      <c r="F110" s="226">
        <v>430</v>
      </c>
      <c r="G110" s="226">
        <v>372</v>
      </c>
      <c r="H110" s="226">
        <v>382</v>
      </c>
      <c r="I110" s="226">
        <v>359</v>
      </c>
      <c r="J110" s="226">
        <v>392</v>
      </c>
      <c r="K110" s="226">
        <v>396</v>
      </c>
      <c r="L110" s="226">
        <v>353</v>
      </c>
      <c r="M110" s="226">
        <v>348</v>
      </c>
      <c r="N110" s="320">
        <v>358</v>
      </c>
      <c r="O110" s="226">
        <v>317</v>
      </c>
      <c r="P110" s="348"/>
      <c r="Q110" s="226">
        <v>395</v>
      </c>
      <c r="R110" s="343">
        <v>356</v>
      </c>
      <c r="S110" s="226">
        <v>339</v>
      </c>
      <c r="T110" s="226">
        <v>356</v>
      </c>
      <c r="U110" s="226">
        <v>331</v>
      </c>
      <c r="V110" s="226">
        <v>373</v>
      </c>
      <c r="W110" s="226">
        <v>349</v>
      </c>
      <c r="X110" s="226">
        <v>381</v>
      </c>
      <c r="Y110" s="226">
        <v>331</v>
      </c>
      <c r="Z110" s="226">
        <v>421</v>
      </c>
      <c r="AA110" s="226">
        <v>362</v>
      </c>
      <c r="AB110" s="226">
        <v>334</v>
      </c>
      <c r="AC110" s="226">
        <v>327</v>
      </c>
      <c r="AD110" s="348"/>
      <c r="AE110" s="226">
        <v>376</v>
      </c>
      <c r="AF110" s="226">
        <v>422</v>
      </c>
      <c r="AG110" s="226">
        <v>361</v>
      </c>
      <c r="AH110" s="226">
        <v>290</v>
      </c>
      <c r="AI110" s="226">
        <v>365</v>
      </c>
      <c r="AJ110" s="226">
        <v>365</v>
      </c>
      <c r="AK110" s="226">
        <v>330</v>
      </c>
      <c r="AL110" s="226"/>
      <c r="AM110" s="226"/>
      <c r="AN110" s="226"/>
      <c r="AO110" s="226"/>
      <c r="AP110" s="226"/>
      <c r="AQ110" s="226"/>
      <c r="AR110" s="226"/>
      <c r="AS110" s="226">
        <f t="shared" si="51"/>
        <v>12101</v>
      </c>
      <c r="AT110" s="226">
        <f t="shared" si="52"/>
        <v>99</v>
      </c>
      <c r="AU110" s="226">
        <v>122</v>
      </c>
      <c r="AV110" s="226">
        <f t="shared" si="53"/>
        <v>23</v>
      </c>
      <c r="AW110" s="226" t="s">
        <v>43</v>
      </c>
      <c r="AX110" s="226">
        <f t="shared" si="54"/>
        <v>99</v>
      </c>
      <c r="AY110" s="227">
        <f t="shared" si="55"/>
        <v>122.23232323232324</v>
      </c>
      <c r="AZ110" s="177">
        <f t="shared" si="56"/>
        <v>4</v>
      </c>
    </row>
    <row r="111" spans="1:52" ht="15" customHeight="1" x14ac:dyDescent="0.2">
      <c r="A111" s="225" t="s">
        <v>387</v>
      </c>
      <c r="B111" s="226">
        <v>30</v>
      </c>
      <c r="C111" s="226">
        <v>327</v>
      </c>
      <c r="D111" s="226">
        <v>362</v>
      </c>
      <c r="E111" s="226">
        <v>350</v>
      </c>
      <c r="F111" s="226">
        <v>367</v>
      </c>
      <c r="G111" s="226">
        <v>337</v>
      </c>
      <c r="H111" s="226">
        <v>317</v>
      </c>
      <c r="I111" s="226">
        <v>377</v>
      </c>
      <c r="J111" s="226">
        <v>387</v>
      </c>
      <c r="K111" s="226">
        <v>364</v>
      </c>
      <c r="L111" s="226" t="s">
        <v>452</v>
      </c>
      <c r="M111" s="226">
        <v>367</v>
      </c>
      <c r="N111" s="320">
        <v>332</v>
      </c>
      <c r="O111" s="226">
        <v>333</v>
      </c>
      <c r="P111" s="348"/>
      <c r="Q111" s="226">
        <v>375</v>
      </c>
      <c r="R111" s="343">
        <v>345</v>
      </c>
      <c r="S111" s="226">
        <v>328</v>
      </c>
      <c r="T111" s="226">
        <v>335</v>
      </c>
      <c r="U111" s="226">
        <v>309</v>
      </c>
      <c r="V111" s="226">
        <v>376</v>
      </c>
      <c r="W111" s="226">
        <v>389</v>
      </c>
      <c r="X111" s="226">
        <v>423</v>
      </c>
      <c r="Y111" s="226">
        <v>363</v>
      </c>
      <c r="Z111" s="226" t="s">
        <v>452</v>
      </c>
      <c r="AA111" s="226" t="s">
        <v>452</v>
      </c>
      <c r="AB111" s="226">
        <v>375</v>
      </c>
      <c r="AC111" s="226">
        <v>396</v>
      </c>
      <c r="AD111" s="348"/>
      <c r="AE111" s="226">
        <v>350</v>
      </c>
      <c r="AF111" s="226">
        <v>401</v>
      </c>
      <c r="AG111" s="226">
        <v>289</v>
      </c>
      <c r="AH111" s="226">
        <v>331</v>
      </c>
      <c r="AI111" s="226">
        <v>411</v>
      </c>
      <c r="AJ111" s="226">
        <v>322</v>
      </c>
      <c r="AK111" s="226">
        <v>372</v>
      </c>
      <c r="AL111" s="226"/>
      <c r="AM111" s="226"/>
      <c r="AN111" s="226"/>
      <c r="AO111" s="226"/>
      <c r="AP111" s="226"/>
      <c r="AQ111" s="226"/>
      <c r="AR111" s="226"/>
      <c r="AS111" s="226">
        <f t="shared" si="51"/>
        <v>10710</v>
      </c>
      <c r="AT111" s="226">
        <f t="shared" si="52"/>
        <v>90</v>
      </c>
      <c r="AU111" s="226">
        <v>119</v>
      </c>
      <c r="AV111" s="226">
        <f t="shared" si="53"/>
        <v>0</v>
      </c>
      <c r="AW111" s="226" t="s">
        <v>43</v>
      </c>
      <c r="AX111" s="226">
        <f t="shared" si="54"/>
        <v>90</v>
      </c>
      <c r="AY111" s="227">
        <f t="shared" si="55"/>
        <v>119</v>
      </c>
      <c r="AZ111" s="177">
        <f t="shared" si="56"/>
        <v>3</v>
      </c>
    </row>
    <row r="112" spans="1:52" ht="15" customHeight="1" x14ac:dyDescent="0.2">
      <c r="A112" s="225" t="s">
        <v>386</v>
      </c>
      <c r="B112" s="226">
        <v>33</v>
      </c>
      <c r="C112" s="226">
        <v>346</v>
      </c>
      <c r="D112" s="226">
        <v>316</v>
      </c>
      <c r="E112" s="226">
        <v>344</v>
      </c>
      <c r="F112" s="226">
        <v>329</v>
      </c>
      <c r="G112" s="226">
        <v>353</v>
      </c>
      <c r="H112" s="226">
        <v>351</v>
      </c>
      <c r="I112" s="226">
        <v>365</v>
      </c>
      <c r="J112" s="226">
        <v>331</v>
      </c>
      <c r="K112" s="226">
        <v>319</v>
      </c>
      <c r="L112" s="226">
        <v>354</v>
      </c>
      <c r="M112" s="226">
        <v>351</v>
      </c>
      <c r="N112" s="320">
        <v>350</v>
      </c>
      <c r="O112" s="226">
        <v>327</v>
      </c>
      <c r="P112" s="348"/>
      <c r="Q112" s="226">
        <v>373</v>
      </c>
      <c r="R112" s="343">
        <v>373</v>
      </c>
      <c r="S112" s="226">
        <v>355</v>
      </c>
      <c r="T112" s="226">
        <v>364</v>
      </c>
      <c r="U112" s="226">
        <v>403</v>
      </c>
      <c r="V112" s="226">
        <v>342</v>
      </c>
      <c r="W112" s="226">
        <v>352</v>
      </c>
      <c r="X112" s="226">
        <v>354</v>
      </c>
      <c r="Y112" s="226">
        <v>356</v>
      </c>
      <c r="Z112" s="226">
        <v>334</v>
      </c>
      <c r="AA112" s="226">
        <v>374</v>
      </c>
      <c r="AB112" s="226">
        <v>343</v>
      </c>
      <c r="AC112" s="226">
        <v>345</v>
      </c>
      <c r="AD112" s="348"/>
      <c r="AE112" s="226">
        <v>367</v>
      </c>
      <c r="AF112" s="226">
        <v>335</v>
      </c>
      <c r="AG112" s="226">
        <v>368</v>
      </c>
      <c r="AH112" s="226">
        <v>335</v>
      </c>
      <c r="AI112" s="226">
        <v>370</v>
      </c>
      <c r="AJ112" s="226">
        <v>393</v>
      </c>
      <c r="AK112" s="226">
        <v>373</v>
      </c>
      <c r="AL112" s="226"/>
      <c r="AM112" s="226"/>
      <c r="AN112" s="226"/>
      <c r="AO112" s="226"/>
      <c r="AP112" s="226"/>
      <c r="AQ112" s="226"/>
      <c r="AR112" s="226"/>
      <c r="AS112" s="226">
        <f t="shared" si="51"/>
        <v>11645</v>
      </c>
      <c r="AT112" s="226">
        <f t="shared" si="52"/>
        <v>99</v>
      </c>
      <c r="AU112" s="226">
        <v>117</v>
      </c>
      <c r="AV112" s="226">
        <f t="shared" si="53"/>
        <v>62</v>
      </c>
      <c r="AW112" s="226" t="s">
        <v>43</v>
      </c>
      <c r="AX112" s="226">
        <f t="shared" si="54"/>
        <v>99</v>
      </c>
      <c r="AY112" s="227">
        <f t="shared" si="55"/>
        <v>117.62626262626263</v>
      </c>
      <c r="AZ112" s="177">
        <f t="shared" si="56"/>
        <v>1</v>
      </c>
    </row>
    <row r="113" spans="1:52" s="293" customFormat="1" ht="15" customHeight="1" x14ac:dyDescent="0.2">
      <c r="A113" s="290" t="s">
        <v>684</v>
      </c>
      <c r="B113" s="291">
        <v>2</v>
      </c>
      <c r="C113" s="291" t="s">
        <v>452</v>
      </c>
      <c r="D113" s="291" t="s">
        <v>452</v>
      </c>
      <c r="E113" s="291" t="s">
        <v>452</v>
      </c>
      <c r="F113" s="291" t="s">
        <v>452</v>
      </c>
      <c r="G113" s="291" t="s">
        <v>452</v>
      </c>
      <c r="H113" s="291" t="s">
        <v>452</v>
      </c>
      <c r="I113" s="291" t="s">
        <v>452</v>
      </c>
      <c r="J113" s="291" t="s">
        <v>452</v>
      </c>
      <c r="K113" s="291" t="s">
        <v>452</v>
      </c>
      <c r="L113" s="291" t="s">
        <v>452</v>
      </c>
      <c r="M113" s="291" t="s">
        <v>452</v>
      </c>
      <c r="N113" s="321" t="s">
        <v>452</v>
      </c>
      <c r="O113" s="291" t="s">
        <v>452</v>
      </c>
      <c r="P113" s="356"/>
      <c r="Q113" s="291" t="s">
        <v>452</v>
      </c>
      <c r="R113" s="344" t="s">
        <v>452</v>
      </c>
      <c r="S113" s="291" t="s">
        <v>452</v>
      </c>
      <c r="T113" s="291" t="s">
        <v>452</v>
      </c>
      <c r="U113" s="291" t="s">
        <v>452</v>
      </c>
      <c r="V113" s="291" t="s">
        <v>452</v>
      </c>
      <c r="W113" s="291" t="s">
        <v>452</v>
      </c>
      <c r="X113" s="291" t="s">
        <v>452</v>
      </c>
      <c r="Y113" s="291" t="s">
        <v>452</v>
      </c>
      <c r="Z113" s="291">
        <v>332</v>
      </c>
      <c r="AA113" s="291">
        <v>313</v>
      </c>
      <c r="AB113" s="291" t="s">
        <v>452</v>
      </c>
      <c r="AC113" s="291" t="s">
        <v>452</v>
      </c>
      <c r="AD113" s="356"/>
      <c r="AE113" s="291" t="s">
        <v>452</v>
      </c>
      <c r="AF113" s="291" t="s">
        <v>452</v>
      </c>
      <c r="AG113" s="291" t="s">
        <v>452</v>
      </c>
      <c r="AH113" s="291" t="s">
        <v>452</v>
      </c>
      <c r="AI113" s="291" t="s">
        <v>452</v>
      </c>
      <c r="AJ113" s="291" t="s">
        <v>452</v>
      </c>
      <c r="AK113" s="291" t="s">
        <v>452</v>
      </c>
      <c r="AL113" s="291"/>
      <c r="AM113" s="291"/>
      <c r="AN113" s="291"/>
      <c r="AO113" s="291"/>
      <c r="AP113" s="291"/>
      <c r="AQ113" s="291"/>
      <c r="AR113" s="291"/>
      <c r="AS113" s="291">
        <f t="shared" si="51"/>
        <v>645</v>
      </c>
      <c r="AT113" s="291">
        <f t="shared" si="52"/>
        <v>6</v>
      </c>
      <c r="AU113" s="291">
        <v>107</v>
      </c>
      <c r="AV113" s="291">
        <f t="shared" si="53"/>
        <v>3</v>
      </c>
      <c r="AW113" s="291" t="s">
        <v>43</v>
      </c>
      <c r="AX113" s="291">
        <f t="shared" si="54"/>
        <v>6</v>
      </c>
      <c r="AY113" s="292">
        <f t="shared" si="55"/>
        <v>107.5</v>
      </c>
      <c r="AZ113" s="177">
        <f t="shared" si="56"/>
        <v>0</v>
      </c>
    </row>
    <row r="114" spans="1:52" s="293" customFormat="1" ht="15" customHeight="1" x14ac:dyDescent="0.2">
      <c r="A114" s="290" t="s">
        <v>563</v>
      </c>
      <c r="B114" s="291">
        <v>1</v>
      </c>
      <c r="C114" s="291" t="s">
        <v>452</v>
      </c>
      <c r="D114" s="291" t="s">
        <v>452</v>
      </c>
      <c r="E114" s="291" t="s">
        <v>452</v>
      </c>
      <c r="F114" s="291" t="s">
        <v>452</v>
      </c>
      <c r="G114" s="291" t="s">
        <v>452</v>
      </c>
      <c r="H114" s="291" t="s">
        <v>452</v>
      </c>
      <c r="I114" s="291" t="s">
        <v>452</v>
      </c>
      <c r="J114" s="291" t="s">
        <v>452</v>
      </c>
      <c r="K114" s="291" t="s">
        <v>452</v>
      </c>
      <c r="L114" s="291">
        <v>304</v>
      </c>
      <c r="M114" s="291" t="s">
        <v>452</v>
      </c>
      <c r="N114" s="321" t="s">
        <v>452</v>
      </c>
      <c r="O114" s="291" t="s">
        <v>452</v>
      </c>
      <c r="P114" s="356"/>
      <c r="Q114" s="291" t="s">
        <v>452</v>
      </c>
      <c r="R114" s="344" t="s">
        <v>452</v>
      </c>
      <c r="S114" s="291" t="s">
        <v>452</v>
      </c>
      <c r="T114" s="291" t="s">
        <v>452</v>
      </c>
      <c r="U114" s="291" t="s">
        <v>452</v>
      </c>
      <c r="V114" s="291" t="s">
        <v>452</v>
      </c>
      <c r="W114" s="291" t="s">
        <v>452</v>
      </c>
      <c r="X114" s="291" t="s">
        <v>452</v>
      </c>
      <c r="Y114" s="291" t="s">
        <v>452</v>
      </c>
      <c r="Z114" s="291" t="s">
        <v>452</v>
      </c>
      <c r="AA114" s="291" t="s">
        <v>452</v>
      </c>
      <c r="AB114" s="291" t="s">
        <v>452</v>
      </c>
      <c r="AC114" s="291" t="s">
        <v>452</v>
      </c>
      <c r="AD114" s="356"/>
      <c r="AE114" s="291" t="s">
        <v>452</v>
      </c>
      <c r="AF114" s="291" t="s">
        <v>452</v>
      </c>
      <c r="AG114" s="291" t="s">
        <v>452</v>
      </c>
      <c r="AH114" s="291" t="s">
        <v>452</v>
      </c>
      <c r="AI114" s="291" t="s">
        <v>452</v>
      </c>
      <c r="AJ114" s="291" t="s">
        <v>452</v>
      </c>
      <c r="AK114" s="291" t="s">
        <v>452</v>
      </c>
      <c r="AL114" s="291"/>
      <c r="AM114" s="291"/>
      <c r="AN114" s="291"/>
      <c r="AO114" s="291"/>
      <c r="AP114" s="291"/>
      <c r="AQ114" s="291"/>
      <c r="AR114" s="291"/>
      <c r="AS114" s="291">
        <f t="shared" si="51"/>
        <v>304</v>
      </c>
      <c r="AT114" s="291">
        <f t="shared" si="52"/>
        <v>3</v>
      </c>
      <c r="AU114" s="291">
        <v>101</v>
      </c>
      <c r="AV114" s="291">
        <f t="shared" si="53"/>
        <v>1</v>
      </c>
      <c r="AW114" s="291" t="s">
        <v>43</v>
      </c>
      <c r="AX114" s="291">
        <f t="shared" si="54"/>
        <v>3</v>
      </c>
      <c r="AY114" s="292">
        <f t="shared" si="55"/>
        <v>101.33333333333333</v>
      </c>
      <c r="AZ114" s="177">
        <f t="shared" si="56"/>
        <v>0</v>
      </c>
    </row>
    <row r="115" spans="1:52" ht="15" customHeight="1" x14ac:dyDescent="0.2">
      <c r="A115" s="165"/>
      <c r="B115" s="40"/>
      <c r="C115" s="40"/>
      <c r="D115" s="40"/>
      <c r="E115" s="40"/>
      <c r="F115" s="40"/>
      <c r="G115" s="40"/>
      <c r="H115" s="40"/>
      <c r="I115" s="40"/>
      <c r="J115" s="40"/>
      <c r="K115" s="40"/>
      <c r="L115" s="40"/>
      <c r="M115" s="40"/>
      <c r="N115" s="40"/>
      <c r="O115" s="40"/>
      <c r="Q115" s="40"/>
      <c r="R115" s="40"/>
      <c r="S115" s="40"/>
      <c r="T115" s="40"/>
      <c r="U115" s="40"/>
      <c r="V115" s="40"/>
      <c r="W115" s="40"/>
      <c r="X115" s="40"/>
      <c r="Y115" s="40"/>
      <c r="Z115" s="40"/>
      <c r="AA115" s="40"/>
      <c r="AB115" s="40"/>
      <c r="AC115" s="40"/>
      <c r="AE115" s="40"/>
      <c r="AF115" s="40"/>
      <c r="AG115" s="40"/>
      <c r="AH115" s="40"/>
      <c r="AI115" s="40"/>
      <c r="AJ115" s="40"/>
      <c r="AK115" s="40"/>
      <c r="AL115" s="40"/>
      <c r="AM115" s="40"/>
      <c r="AN115" s="40"/>
      <c r="AO115" s="40"/>
      <c r="AP115" s="40"/>
      <c r="AQ115" s="40"/>
      <c r="AR115" s="40"/>
      <c r="AS115" s="40"/>
      <c r="AT115" s="40"/>
      <c r="AU115" s="40"/>
      <c r="AV115" s="40"/>
      <c r="AW115" s="40"/>
      <c r="AX115" s="40"/>
      <c r="AY115" s="41"/>
      <c r="AZ115" s="184">
        <f>SUM(AZ108:AZ114)</f>
        <v>17</v>
      </c>
    </row>
    <row r="116" spans="1:52" ht="15" customHeight="1" x14ac:dyDescent="0.2">
      <c r="A116" s="165" t="s">
        <v>231</v>
      </c>
    </row>
    <row r="117" spans="1:52" ht="15" customHeight="1" x14ac:dyDescent="0.2">
      <c r="A117" s="228" t="s">
        <v>562</v>
      </c>
      <c r="B117" s="229">
        <v>21</v>
      </c>
      <c r="C117" s="229" t="s">
        <v>452</v>
      </c>
      <c r="D117" s="229" t="s">
        <v>452</v>
      </c>
      <c r="E117" s="229" t="s">
        <v>452</v>
      </c>
      <c r="F117" s="229" t="s">
        <v>452</v>
      </c>
      <c r="G117" s="229" t="s">
        <v>452</v>
      </c>
      <c r="H117" s="229" t="s">
        <v>452</v>
      </c>
      <c r="I117" s="229" t="s">
        <v>452</v>
      </c>
      <c r="J117" s="229" t="s">
        <v>452</v>
      </c>
      <c r="K117" s="229" t="s">
        <v>452</v>
      </c>
      <c r="L117" s="229">
        <v>354</v>
      </c>
      <c r="M117" s="229" t="s">
        <v>452</v>
      </c>
      <c r="N117" s="322" t="s">
        <v>452</v>
      </c>
      <c r="O117" s="229">
        <v>348</v>
      </c>
      <c r="P117" s="359"/>
      <c r="Q117" s="229" t="s">
        <v>452</v>
      </c>
      <c r="R117" s="345">
        <v>360</v>
      </c>
      <c r="S117" s="229">
        <v>354</v>
      </c>
      <c r="T117" s="229">
        <v>385</v>
      </c>
      <c r="U117" s="229">
        <v>326</v>
      </c>
      <c r="V117" s="229">
        <v>320</v>
      </c>
      <c r="W117" s="229">
        <v>358</v>
      </c>
      <c r="X117" s="229">
        <v>364</v>
      </c>
      <c r="Y117" s="229">
        <v>427</v>
      </c>
      <c r="Z117" s="229">
        <v>389</v>
      </c>
      <c r="AA117" s="229">
        <v>338</v>
      </c>
      <c r="AB117" s="229">
        <v>384</v>
      </c>
      <c r="AC117" s="229">
        <v>356</v>
      </c>
      <c r="AD117" s="359"/>
      <c r="AE117" s="229">
        <v>367</v>
      </c>
      <c r="AF117" s="229">
        <v>351</v>
      </c>
      <c r="AG117" s="229">
        <v>390</v>
      </c>
      <c r="AH117" s="229">
        <v>393</v>
      </c>
      <c r="AI117" s="229">
        <v>343</v>
      </c>
      <c r="AJ117" s="229">
        <v>432</v>
      </c>
      <c r="AK117" s="229">
        <v>367</v>
      </c>
      <c r="AL117" s="229"/>
      <c r="AM117" s="229"/>
      <c r="AN117" s="229"/>
      <c r="AO117" s="229"/>
      <c r="AP117" s="229"/>
      <c r="AQ117" s="229"/>
      <c r="AR117" s="229"/>
      <c r="AS117" s="229">
        <f>SUM(C117:AR117)</f>
        <v>7706</v>
      </c>
      <c r="AT117" s="229">
        <f>B117*3</f>
        <v>63</v>
      </c>
      <c r="AU117" s="229">
        <v>122</v>
      </c>
      <c r="AV117" s="229">
        <f>AS117-(AU117*AT117)</f>
        <v>20</v>
      </c>
      <c r="AW117" s="229" t="s">
        <v>43</v>
      </c>
      <c r="AX117" s="229">
        <f>AT117</f>
        <v>63</v>
      </c>
      <c r="AY117" s="230">
        <f>AS117/AT117</f>
        <v>122.31746031746032</v>
      </c>
      <c r="AZ117" s="177">
        <f>COUNTIF(B117:AQ117,"&gt;399")</f>
        <v>2</v>
      </c>
    </row>
    <row r="118" spans="1:52" ht="15" customHeight="1" x14ac:dyDescent="0.2">
      <c r="A118" s="228" t="s">
        <v>394</v>
      </c>
      <c r="B118" s="229">
        <v>32</v>
      </c>
      <c r="C118" s="229">
        <v>387</v>
      </c>
      <c r="D118" s="229">
        <v>386</v>
      </c>
      <c r="E118" s="229">
        <v>343</v>
      </c>
      <c r="F118" s="229">
        <v>335</v>
      </c>
      <c r="G118" s="229">
        <v>390</v>
      </c>
      <c r="H118" s="229">
        <v>419</v>
      </c>
      <c r="I118" s="229">
        <v>348</v>
      </c>
      <c r="J118" s="229">
        <v>356</v>
      </c>
      <c r="K118" s="229">
        <v>370</v>
      </c>
      <c r="L118" s="229">
        <v>407</v>
      </c>
      <c r="M118" s="229">
        <v>415</v>
      </c>
      <c r="N118" s="322">
        <v>335</v>
      </c>
      <c r="O118" s="229">
        <v>336</v>
      </c>
      <c r="P118" s="359"/>
      <c r="Q118" s="229">
        <v>333</v>
      </c>
      <c r="R118" s="345">
        <v>352</v>
      </c>
      <c r="S118" s="229">
        <v>381</v>
      </c>
      <c r="T118" s="229" t="s">
        <v>452</v>
      </c>
      <c r="U118" s="229">
        <v>339</v>
      </c>
      <c r="V118" s="229">
        <v>323</v>
      </c>
      <c r="W118" s="229">
        <v>392</v>
      </c>
      <c r="X118" s="229">
        <v>329</v>
      </c>
      <c r="Y118" s="229">
        <v>350</v>
      </c>
      <c r="Z118" s="229">
        <v>340</v>
      </c>
      <c r="AA118" s="229">
        <v>322</v>
      </c>
      <c r="AB118" s="229">
        <v>356</v>
      </c>
      <c r="AC118" s="229">
        <v>367</v>
      </c>
      <c r="AD118" s="359"/>
      <c r="AE118" s="229">
        <v>424</v>
      </c>
      <c r="AF118" s="229">
        <v>354</v>
      </c>
      <c r="AG118" s="229">
        <v>352</v>
      </c>
      <c r="AH118" s="229">
        <v>417</v>
      </c>
      <c r="AI118" s="229">
        <v>379</v>
      </c>
      <c r="AJ118" s="229">
        <v>352</v>
      </c>
      <c r="AK118" s="229">
        <v>345</v>
      </c>
      <c r="AL118" s="229"/>
      <c r="AM118" s="229"/>
      <c r="AN118" s="229"/>
      <c r="AO118" s="229"/>
      <c r="AP118" s="229"/>
      <c r="AQ118" s="229"/>
      <c r="AR118" s="229"/>
      <c r="AS118" s="229">
        <f>SUM(C118:AR118)</f>
        <v>11634</v>
      </c>
      <c r="AT118" s="229">
        <f>B118*3</f>
        <v>96</v>
      </c>
      <c r="AU118" s="229">
        <v>121</v>
      </c>
      <c r="AV118" s="229">
        <f>AS118-(AU118*AT118)</f>
        <v>18</v>
      </c>
      <c r="AW118" s="229" t="s">
        <v>43</v>
      </c>
      <c r="AX118" s="229">
        <f>AT118</f>
        <v>96</v>
      </c>
      <c r="AY118" s="230">
        <f>AS118/AT118</f>
        <v>121.1875</v>
      </c>
      <c r="AZ118" s="177">
        <f t="shared" ref="AZ118:AZ126" si="57">COUNTIF(B118:AQ118,"&gt;399")</f>
        <v>5</v>
      </c>
    </row>
    <row r="119" spans="1:52" ht="15" customHeight="1" x14ac:dyDescent="0.2">
      <c r="A119" s="228" t="s">
        <v>391</v>
      </c>
      <c r="B119" s="229">
        <v>33</v>
      </c>
      <c r="C119" s="229">
        <v>351</v>
      </c>
      <c r="D119" s="229">
        <v>345</v>
      </c>
      <c r="E119" s="229">
        <v>353</v>
      </c>
      <c r="F119" s="229">
        <v>357</v>
      </c>
      <c r="G119" s="229">
        <v>350</v>
      </c>
      <c r="H119" s="229">
        <v>400</v>
      </c>
      <c r="I119" s="229">
        <v>358</v>
      </c>
      <c r="J119" s="229">
        <v>295</v>
      </c>
      <c r="K119" s="229">
        <v>312</v>
      </c>
      <c r="L119" s="229">
        <v>339</v>
      </c>
      <c r="M119" s="229">
        <v>399</v>
      </c>
      <c r="N119" s="322">
        <v>304</v>
      </c>
      <c r="O119" s="229">
        <v>346</v>
      </c>
      <c r="P119" s="359"/>
      <c r="Q119" s="229">
        <v>362</v>
      </c>
      <c r="R119" s="345">
        <v>302</v>
      </c>
      <c r="S119" s="229">
        <v>362</v>
      </c>
      <c r="T119" s="229">
        <v>381</v>
      </c>
      <c r="U119" s="229">
        <v>349</v>
      </c>
      <c r="V119" s="229">
        <v>336</v>
      </c>
      <c r="W119" s="229">
        <v>432</v>
      </c>
      <c r="X119" s="229">
        <v>317</v>
      </c>
      <c r="Y119" s="229">
        <v>376</v>
      </c>
      <c r="Z119" s="229">
        <v>323</v>
      </c>
      <c r="AA119" s="229">
        <v>389</v>
      </c>
      <c r="AB119" s="229">
        <v>385</v>
      </c>
      <c r="AC119" s="229">
        <v>393</v>
      </c>
      <c r="AD119" s="359"/>
      <c r="AE119" s="229">
        <v>393</v>
      </c>
      <c r="AF119" s="229">
        <v>359</v>
      </c>
      <c r="AG119" s="229">
        <v>401</v>
      </c>
      <c r="AH119" s="229">
        <v>387</v>
      </c>
      <c r="AI119" s="229">
        <v>370</v>
      </c>
      <c r="AJ119" s="229">
        <v>391</v>
      </c>
      <c r="AK119" s="229">
        <v>361</v>
      </c>
      <c r="AL119" s="229"/>
      <c r="AM119" s="229"/>
      <c r="AN119" s="229"/>
      <c r="AO119" s="229"/>
      <c r="AP119" s="229"/>
      <c r="AQ119" s="229"/>
      <c r="AR119" s="229"/>
      <c r="AS119" s="229">
        <f>SUM(C119:AR119)</f>
        <v>11878</v>
      </c>
      <c r="AT119" s="229">
        <f>B119*3</f>
        <v>99</v>
      </c>
      <c r="AU119" s="229">
        <v>119</v>
      </c>
      <c r="AV119" s="229">
        <f>AS119-(AU119*AT119)</f>
        <v>97</v>
      </c>
      <c r="AW119" s="229" t="s">
        <v>43</v>
      </c>
      <c r="AX119" s="229">
        <f>AT119</f>
        <v>99</v>
      </c>
      <c r="AY119" s="230">
        <f>AS119/AT119</f>
        <v>119.97979797979798</v>
      </c>
      <c r="AZ119" s="177">
        <f t="shared" si="57"/>
        <v>3</v>
      </c>
    </row>
    <row r="120" spans="1:52" ht="15" customHeight="1" x14ac:dyDescent="0.2">
      <c r="A120" s="228" t="s">
        <v>390</v>
      </c>
      <c r="B120" s="229">
        <v>31</v>
      </c>
      <c r="C120" s="229">
        <v>322</v>
      </c>
      <c r="D120" s="229">
        <v>380</v>
      </c>
      <c r="E120" s="229">
        <v>436</v>
      </c>
      <c r="F120" s="229">
        <v>343</v>
      </c>
      <c r="G120" s="229">
        <v>409</v>
      </c>
      <c r="H120" s="229">
        <v>339</v>
      </c>
      <c r="I120" s="229">
        <v>297</v>
      </c>
      <c r="J120" s="229">
        <v>349</v>
      </c>
      <c r="K120" s="229">
        <v>302</v>
      </c>
      <c r="L120" s="229">
        <v>347</v>
      </c>
      <c r="M120" s="229">
        <v>319</v>
      </c>
      <c r="N120" s="322">
        <v>353</v>
      </c>
      <c r="O120" s="229">
        <v>353</v>
      </c>
      <c r="P120" s="359"/>
      <c r="Q120" s="229">
        <v>316</v>
      </c>
      <c r="R120" s="345">
        <v>307</v>
      </c>
      <c r="S120" s="229">
        <v>350</v>
      </c>
      <c r="T120" s="229">
        <v>394</v>
      </c>
      <c r="U120" s="229">
        <v>382</v>
      </c>
      <c r="V120" s="229" t="s">
        <v>452</v>
      </c>
      <c r="W120" s="229">
        <v>375</v>
      </c>
      <c r="X120" s="229">
        <v>373</v>
      </c>
      <c r="Y120" s="229" t="s">
        <v>452</v>
      </c>
      <c r="Z120" s="229">
        <v>323</v>
      </c>
      <c r="AA120" s="229">
        <v>334</v>
      </c>
      <c r="AB120" s="229">
        <v>349</v>
      </c>
      <c r="AC120" s="229">
        <v>323</v>
      </c>
      <c r="AD120" s="359"/>
      <c r="AE120" s="229">
        <v>325</v>
      </c>
      <c r="AF120" s="229">
        <v>368</v>
      </c>
      <c r="AG120" s="229">
        <v>363</v>
      </c>
      <c r="AH120" s="229">
        <v>310</v>
      </c>
      <c r="AI120" s="229">
        <v>378</v>
      </c>
      <c r="AJ120" s="229">
        <v>349</v>
      </c>
      <c r="AK120" s="229">
        <v>306</v>
      </c>
      <c r="AL120" s="229"/>
      <c r="AM120" s="229"/>
      <c r="AN120" s="229"/>
      <c r="AO120" s="229"/>
      <c r="AP120" s="229"/>
      <c r="AQ120" s="229"/>
      <c r="AR120" s="229"/>
      <c r="AS120" s="229">
        <f>SUM(C120:AR120)</f>
        <v>10774</v>
      </c>
      <c r="AT120" s="229">
        <f>B120*3</f>
        <v>93</v>
      </c>
      <c r="AU120" s="229">
        <v>115</v>
      </c>
      <c r="AV120" s="229">
        <f>AS120-(AU120*AT120)</f>
        <v>79</v>
      </c>
      <c r="AW120" s="229" t="s">
        <v>43</v>
      </c>
      <c r="AX120" s="229">
        <f>AT120</f>
        <v>93</v>
      </c>
      <c r="AY120" s="230">
        <f>AS120/AT120</f>
        <v>115.84946236559139</v>
      </c>
      <c r="AZ120" s="177">
        <f t="shared" si="57"/>
        <v>2</v>
      </c>
    </row>
    <row r="121" spans="1:52" s="282" customFormat="1" ht="15" customHeight="1" x14ac:dyDescent="0.2">
      <c r="A121" s="228" t="s">
        <v>392</v>
      </c>
      <c r="B121" s="229">
        <v>31</v>
      </c>
      <c r="C121" s="229">
        <v>356</v>
      </c>
      <c r="D121" s="229">
        <v>338</v>
      </c>
      <c r="E121" s="229">
        <v>344</v>
      </c>
      <c r="F121" s="229">
        <v>351</v>
      </c>
      <c r="G121" s="229">
        <v>359</v>
      </c>
      <c r="H121" s="229">
        <v>375</v>
      </c>
      <c r="I121" s="229">
        <v>309</v>
      </c>
      <c r="J121" s="229">
        <v>327</v>
      </c>
      <c r="K121" s="229">
        <v>335</v>
      </c>
      <c r="L121" s="229">
        <v>314</v>
      </c>
      <c r="M121" s="229">
        <v>361</v>
      </c>
      <c r="N121" s="322">
        <v>335</v>
      </c>
      <c r="O121" s="229">
        <v>331</v>
      </c>
      <c r="P121" s="359"/>
      <c r="Q121" s="229">
        <v>323</v>
      </c>
      <c r="R121" s="345">
        <v>308</v>
      </c>
      <c r="S121" s="229">
        <v>324</v>
      </c>
      <c r="T121" s="229">
        <v>326</v>
      </c>
      <c r="U121" s="229">
        <v>343</v>
      </c>
      <c r="V121" s="229">
        <v>318</v>
      </c>
      <c r="W121" s="229" t="s">
        <v>452</v>
      </c>
      <c r="X121" s="229">
        <v>361</v>
      </c>
      <c r="Y121" s="229">
        <v>325</v>
      </c>
      <c r="Z121" s="229">
        <v>335</v>
      </c>
      <c r="AA121" s="229">
        <v>332</v>
      </c>
      <c r="AB121" s="229">
        <v>289</v>
      </c>
      <c r="AC121" s="229">
        <v>324</v>
      </c>
      <c r="AD121" s="359"/>
      <c r="AE121" s="229">
        <v>333</v>
      </c>
      <c r="AF121" s="229" t="s">
        <v>452</v>
      </c>
      <c r="AG121" s="229">
        <v>330</v>
      </c>
      <c r="AH121" s="229">
        <v>306</v>
      </c>
      <c r="AI121" s="229">
        <v>338</v>
      </c>
      <c r="AJ121" s="229">
        <v>338</v>
      </c>
      <c r="AK121" s="229">
        <v>273</v>
      </c>
      <c r="AL121" s="229"/>
      <c r="AM121" s="229"/>
      <c r="AN121" s="229"/>
      <c r="AO121" s="229"/>
      <c r="AP121" s="229"/>
      <c r="AQ121" s="229"/>
      <c r="AR121" s="229"/>
      <c r="AS121" s="229">
        <f>SUM(C121:AR121)</f>
        <v>10261</v>
      </c>
      <c r="AT121" s="229">
        <f>B121*3</f>
        <v>93</v>
      </c>
      <c r="AU121" s="229">
        <v>110</v>
      </c>
      <c r="AV121" s="229">
        <f>AS121-(AU121*AT121)</f>
        <v>31</v>
      </c>
      <c r="AW121" s="229" t="s">
        <v>43</v>
      </c>
      <c r="AX121" s="229">
        <f>AT121</f>
        <v>93</v>
      </c>
      <c r="AY121" s="230">
        <f>AS121/AT121</f>
        <v>110.33333333333333</v>
      </c>
      <c r="AZ121" s="177">
        <f t="shared" si="57"/>
        <v>0</v>
      </c>
    </row>
    <row r="122" spans="1:52" s="282" customFormat="1" ht="15" customHeight="1" x14ac:dyDescent="0.2">
      <c r="A122" s="248" t="s">
        <v>444</v>
      </c>
      <c r="B122" s="249">
        <v>3</v>
      </c>
      <c r="C122" s="249" t="s">
        <v>452</v>
      </c>
      <c r="D122" s="249" t="s">
        <v>452</v>
      </c>
      <c r="E122" s="249" t="s">
        <v>452</v>
      </c>
      <c r="F122" s="249" t="s">
        <v>452</v>
      </c>
      <c r="G122" s="249" t="s">
        <v>452</v>
      </c>
      <c r="H122" s="249" t="s">
        <v>452</v>
      </c>
      <c r="I122" s="249" t="s">
        <v>452</v>
      </c>
      <c r="J122" s="249" t="s">
        <v>452</v>
      </c>
      <c r="K122" s="249" t="s">
        <v>452</v>
      </c>
      <c r="L122" s="249" t="s">
        <v>452</v>
      </c>
      <c r="M122" s="249" t="s">
        <v>452</v>
      </c>
      <c r="N122" s="318" t="s">
        <v>452</v>
      </c>
      <c r="O122" s="249" t="s">
        <v>452</v>
      </c>
      <c r="P122" s="354"/>
      <c r="Q122" s="249" t="s">
        <v>452</v>
      </c>
      <c r="R122" s="340" t="s">
        <v>452</v>
      </c>
      <c r="S122" s="249" t="s">
        <v>452</v>
      </c>
      <c r="T122" s="249" t="s">
        <v>452</v>
      </c>
      <c r="U122" s="249" t="s">
        <v>452</v>
      </c>
      <c r="V122" s="249" t="s">
        <v>452</v>
      </c>
      <c r="W122" s="249">
        <v>337</v>
      </c>
      <c r="X122" s="249" t="s">
        <v>452</v>
      </c>
      <c r="Y122" s="249">
        <v>372</v>
      </c>
      <c r="Z122" s="249" t="s">
        <v>452</v>
      </c>
      <c r="AA122" s="249" t="s">
        <v>452</v>
      </c>
      <c r="AB122" s="249" t="s">
        <v>452</v>
      </c>
      <c r="AC122" s="249" t="s">
        <v>452</v>
      </c>
      <c r="AD122" s="354"/>
      <c r="AE122" s="249" t="s">
        <v>452</v>
      </c>
      <c r="AF122" s="249">
        <v>434</v>
      </c>
      <c r="AG122" s="249" t="s">
        <v>452</v>
      </c>
      <c r="AH122" s="249" t="s">
        <v>452</v>
      </c>
      <c r="AI122" s="249" t="s">
        <v>452</v>
      </c>
      <c r="AJ122" s="249" t="s">
        <v>452</v>
      </c>
      <c r="AK122" s="249" t="s">
        <v>452</v>
      </c>
      <c r="AL122" s="249"/>
      <c r="AM122" s="249"/>
      <c r="AN122" s="249"/>
      <c r="AO122" s="249"/>
      <c r="AP122" s="249"/>
      <c r="AQ122" s="249"/>
      <c r="AR122" s="249"/>
      <c r="AS122" s="249">
        <f t="shared" ref="AS122:AS126" si="58">SUM(C122:AR122)</f>
        <v>1143</v>
      </c>
      <c r="AT122" s="249">
        <f t="shared" ref="AT122:AT126" si="59">B122*3</f>
        <v>9</v>
      </c>
      <c r="AU122" s="249">
        <v>127</v>
      </c>
      <c r="AV122" s="249">
        <f t="shared" ref="AV122:AV126" si="60">AS122-(AU122*AT122)</f>
        <v>0</v>
      </c>
      <c r="AW122" s="249" t="s">
        <v>43</v>
      </c>
      <c r="AX122" s="249">
        <f t="shared" ref="AX122:AX126" si="61">AT122</f>
        <v>9</v>
      </c>
      <c r="AY122" s="251">
        <f t="shared" ref="AY122:AY126" si="62">AS122/AT122</f>
        <v>127</v>
      </c>
      <c r="AZ122" s="177">
        <f t="shared" si="57"/>
        <v>1</v>
      </c>
    </row>
    <row r="123" spans="1:52" ht="15" customHeight="1" x14ac:dyDescent="0.2">
      <c r="A123" s="248" t="s">
        <v>534</v>
      </c>
      <c r="B123" s="249">
        <v>3</v>
      </c>
      <c r="C123" s="249" t="s">
        <v>452</v>
      </c>
      <c r="D123" s="249" t="s">
        <v>452</v>
      </c>
      <c r="E123" s="249" t="s">
        <v>452</v>
      </c>
      <c r="F123" s="249" t="s">
        <v>452</v>
      </c>
      <c r="G123" s="249" t="s">
        <v>452</v>
      </c>
      <c r="H123" s="249" t="s">
        <v>452</v>
      </c>
      <c r="I123" s="249" t="s">
        <v>452</v>
      </c>
      <c r="J123" s="249">
        <v>356</v>
      </c>
      <c r="K123" s="249" t="s">
        <v>452</v>
      </c>
      <c r="L123" s="249" t="s">
        <v>452</v>
      </c>
      <c r="M123" s="249">
        <v>356</v>
      </c>
      <c r="N123" s="318">
        <v>360</v>
      </c>
      <c r="O123" s="249" t="s">
        <v>452</v>
      </c>
      <c r="P123" s="354"/>
      <c r="Q123" s="249" t="s">
        <v>452</v>
      </c>
      <c r="R123" s="340" t="s">
        <v>452</v>
      </c>
      <c r="S123" s="249" t="s">
        <v>452</v>
      </c>
      <c r="T123" s="249" t="s">
        <v>452</v>
      </c>
      <c r="U123" s="249" t="s">
        <v>452</v>
      </c>
      <c r="V123" s="249" t="s">
        <v>452</v>
      </c>
      <c r="W123" s="249" t="s">
        <v>452</v>
      </c>
      <c r="X123" s="249" t="s">
        <v>452</v>
      </c>
      <c r="Y123" s="249" t="s">
        <v>452</v>
      </c>
      <c r="Z123" s="249" t="s">
        <v>452</v>
      </c>
      <c r="AA123" s="249" t="s">
        <v>452</v>
      </c>
      <c r="AB123" s="249" t="s">
        <v>452</v>
      </c>
      <c r="AC123" s="249" t="s">
        <v>452</v>
      </c>
      <c r="AD123" s="354"/>
      <c r="AE123" s="249" t="s">
        <v>452</v>
      </c>
      <c r="AF123" s="249" t="s">
        <v>452</v>
      </c>
      <c r="AG123" s="249" t="s">
        <v>452</v>
      </c>
      <c r="AH123" s="249" t="s">
        <v>452</v>
      </c>
      <c r="AI123" s="249" t="s">
        <v>452</v>
      </c>
      <c r="AJ123" s="249" t="s">
        <v>452</v>
      </c>
      <c r="AK123" s="249" t="s">
        <v>452</v>
      </c>
      <c r="AL123" s="249"/>
      <c r="AM123" s="249"/>
      <c r="AN123" s="249"/>
      <c r="AO123" s="249"/>
      <c r="AP123" s="249"/>
      <c r="AQ123" s="249"/>
      <c r="AR123" s="249"/>
      <c r="AS123" s="249">
        <f t="shared" si="58"/>
        <v>1072</v>
      </c>
      <c r="AT123" s="249">
        <f t="shared" si="59"/>
        <v>9</v>
      </c>
      <c r="AU123" s="249">
        <v>119</v>
      </c>
      <c r="AV123" s="249">
        <f t="shared" si="60"/>
        <v>1</v>
      </c>
      <c r="AW123" s="249" t="s">
        <v>43</v>
      </c>
      <c r="AX123" s="249">
        <f t="shared" si="61"/>
        <v>9</v>
      </c>
      <c r="AY123" s="251">
        <f t="shared" si="62"/>
        <v>119.11111111111111</v>
      </c>
      <c r="AZ123" s="177">
        <f t="shared" si="57"/>
        <v>0</v>
      </c>
    </row>
    <row r="124" spans="1:52" ht="15" customHeight="1" x14ac:dyDescent="0.2">
      <c r="A124" s="248" t="s">
        <v>543</v>
      </c>
      <c r="B124" s="249">
        <v>2</v>
      </c>
      <c r="C124" s="249" t="s">
        <v>452</v>
      </c>
      <c r="D124" s="249" t="s">
        <v>452</v>
      </c>
      <c r="E124" s="249" t="s">
        <v>452</v>
      </c>
      <c r="F124" s="249" t="s">
        <v>452</v>
      </c>
      <c r="G124" s="249" t="s">
        <v>452</v>
      </c>
      <c r="H124" s="249" t="s">
        <v>452</v>
      </c>
      <c r="I124" s="249" t="s">
        <v>452</v>
      </c>
      <c r="J124" s="249" t="s">
        <v>452</v>
      </c>
      <c r="K124" s="249">
        <v>345</v>
      </c>
      <c r="L124" s="249" t="s">
        <v>452</v>
      </c>
      <c r="M124" s="249" t="s">
        <v>452</v>
      </c>
      <c r="N124" s="318" t="s">
        <v>452</v>
      </c>
      <c r="O124" s="249" t="s">
        <v>452</v>
      </c>
      <c r="P124" s="354"/>
      <c r="Q124" s="249">
        <v>368</v>
      </c>
      <c r="R124" s="340" t="s">
        <v>452</v>
      </c>
      <c r="S124" s="249" t="s">
        <v>452</v>
      </c>
      <c r="T124" s="249" t="s">
        <v>452</v>
      </c>
      <c r="U124" s="249" t="s">
        <v>452</v>
      </c>
      <c r="V124" s="249" t="s">
        <v>452</v>
      </c>
      <c r="W124" s="249" t="s">
        <v>452</v>
      </c>
      <c r="X124" s="249" t="s">
        <v>452</v>
      </c>
      <c r="Y124" s="249" t="s">
        <v>452</v>
      </c>
      <c r="Z124" s="249" t="s">
        <v>452</v>
      </c>
      <c r="AA124" s="249" t="s">
        <v>452</v>
      </c>
      <c r="AB124" s="249" t="s">
        <v>452</v>
      </c>
      <c r="AC124" s="249" t="s">
        <v>452</v>
      </c>
      <c r="AD124" s="354"/>
      <c r="AE124" s="249" t="s">
        <v>452</v>
      </c>
      <c r="AF124" s="249" t="s">
        <v>452</v>
      </c>
      <c r="AG124" s="249" t="s">
        <v>452</v>
      </c>
      <c r="AH124" s="249" t="s">
        <v>452</v>
      </c>
      <c r="AI124" s="249" t="s">
        <v>452</v>
      </c>
      <c r="AJ124" s="249" t="s">
        <v>452</v>
      </c>
      <c r="AK124" s="249" t="s">
        <v>452</v>
      </c>
      <c r="AL124" s="249"/>
      <c r="AM124" s="249"/>
      <c r="AN124" s="249"/>
      <c r="AO124" s="249"/>
      <c r="AP124" s="249"/>
      <c r="AQ124" s="249"/>
      <c r="AR124" s="249"/>
      <c r="AS124" s="249">
        <f t="shared" si="58"/>
        <v>713</v>
      </c>
      <c r="AT124" s="249">
        <f t="shared" si="59"/>
        <v>6</v>
      </c>
      <c r="AU124" s="249">
        <v>118</v>
      </c>
      <c r="AV124" s="249">
        <f t="shared" si="60"/>
        <v>5</v>
      </c>
      <c r="AW124" s="249" t="s">
        <v>43</v>
      </c>
      <c r="AX124" s="249">
        <f t="shared" si="61"/>
        <v>6</v>
      </c>
      <c r="AY124" s="251">
        <f t="shared" si="62"/>
        <v>118.83333333333333</v>
      </c>
      <c r="AZ124" s="177">
        <f t="shared" si="57"/>
        <v>0</v>
      </c>
    </row>
    <row r="125" spans="1:52" ht="15" customHeight="1" x14ac:dyDescent="0.2">
      <c r="A125" s="248" t="s">
        <v>393</v>
      </c>
      <c r="B125" s="249">
        <v>7</v>
      </c>
      <c r="C125" s="249">
        <v>338</v>
      </c>
      <c r="D125" s="249">
        <v>362</v>
      </c>
      <c r="E125" s="249">
        <v>354</v>
      </c>
      <c r="F125" s="249">
        <v>358</v>
      </c>
      <c r="G125" s="249">
        <v>320</v>
      </c>
      <c r="H125" s="249">
        <v>342</v>
      </c>
      <c r="I125" s="249">
        <v>303</v>
      </c>
      <c r="J125" s="249" t="s">
        <v>452</v>
      </c>
      <c r="K125" s="249" t="s">
        <v>452</v>
      </c>
      <c r="L125" s="249" t="s">
        <v>452</v>
      </c>
      <c r="M125" s="249" t="s">
        <v>452</v>
      </c>
      <c r="N125" s="318" t="s">
        <v>452</v>
      </c>
      <c r="O125" s="249" t="s">
        <v>452</v>
      </c>
      <c r="P125" s="354"/>
      <c r="Q125" s="249" t="s">
        <v>452</v>
      </c>
      <c r="R125" s="340" t="s">
        <v>452</v>
      </c>
      <c r="S125" s="249" t="s">
        <v>452</v>
      </c>
      <c r="T125" s="249" t="s">
        <v>452</v>
      </c>
      <c r="U125" s="249" t="s">
        <v>452</v>
      </c>
      <c r="V125" s="249" t="s">
        <v>452</v>
      </c>
      <c r="W125" s="249" t="s">
        <v>452</v>
      </c>
      <c r="X125" s="249" t="s">
        <v>452</v>
      </c>
      <c r="Y125" s="249" t="s">
        <v>452</v>
      </c>
      <c r="Z125" s="249" t="s">
        <v>452</v>
      </c>
      <c r="AA125" s="249" t="s">
        <v>452</v>
      </c>
      <c r="AB125" s="249" t="s">
        <v>452</v>
      </c>
      <c r="AC125" s="249" t="s">
        <v>452</v>
      </c>
      <c r="AD125" s="354"/>
      <c r="AE125" s="249" t="s">
        <v>452</v>
      </c>
      <c r="AF125" s="249" t="s">
        <v>452</v>
      </c>
      <c r="AG125" s="249" t="s">
        <v>452</v>
      </c>
      <c r="AH125" s="249" t="s">
        <v>452</v>
      </c>
      <c r="AI125" s="249" t="s">
        <v>452</v>
      </c>
      <c r="AJ125" s="249" t="s">
        <v>452</v>
      </c>
      <c r="AK125" s="249" t="s">
        <v>452</v>
      </c>
      <c r="AL125" s="249"/>
      <c r="AM125" s="249"/>
      <c r="AN125" s="249"/>
      <c r="AO125" s="249"/>
      <c r="AP125" s="249"/>
      <c r="AQ125" s="249"/>
      <c r="AR125" s="249"/>
      <c r="AS125" s="249">
        <f t="shared" si="58"/>
        <v>2377</v>
      </c>
      <c r="AT125" s="249">
        <f t="shared" si="59"/>
        <v>21</v>
      </c>
      <c r="AU125" s="249">
        <v>113</v>
      </c>
      <c r="AV125" s="249">
        <f t="shared" si="60"/>
        <v>4</v>
      </c>
      <c r="AW125" s="249" t="s">
        <v>43</v>
      </c>
      <c r="AX125" s="249">
        <f t="shared" si="61"/>
        <v>21</v>
      </c>
      <c r="AY125" s="251">
        <f t="shared" si="62"/>
        <v>113.19047619047619</v>
      </c>
      <c r="AZ125" s="177">
        <f t="shared" si="57"/>
        <v>0</v>
      </c>
    </row>
    <row r="126" spans="1:52" s="282" customFormat="1" ht="15" customHeight="1" x14ac:dyDescent="0.2">
      <c r="A126" s="248" t="s">
        <v>622</v>
      </c>
      <c r="B126" s="249">
        <v>2</v>
      </c>
      <c r="C126" s="249" t="s">
        <v>452</v>
      </c>
      <c r="D126" s="249" t="s">
        <v>452</v>
      </c>
      <c r="E126" s="249" t="s">
        <v>452</v>
      </c>
      <c r="F126" s="249" t="s">
        <v>452</v>
      </c>
      <c r="G126" s="249" t="s">
        <v>452</v>
      </c>
      <c r="H126" s="249" t="s">
        <v>452</v>
      </c>
      <c r="I126" s="249" t="s">
        <v>452</v>
      </c>
      <c r="J126" s="249" t="s">
        <v>452</v>
      </c>
      <c r="K126" s="249" t="s">
        <v>452</v>
      </c>
      <c r="L126" s="249" t="s">
        <v>452</v>
      </c>
      <c r="M126" s="249" t="s">
        <v>452</v>
      </c>
      <c r="N126" s="318" t="s">
        <v>452</v>
      </c>
      <c r="O126" s="249" t="s">
        <v>452</v>
      </c>
      <c r="P126" s="354"/>
      <c r="Q126" s="249" t="s">
        <v>452</v>
      </c>
      <c r="R126" s="340" t="s">
        <v>452</v>
      </c>
      <c r="S126" s="249" t="s">
        <v>452</v>
      </c>
      <c r="T126" s="249">
        <v>369</v>
      </c>
      <c r="U126" s="249" t="s">
        <v>452</v>
      </c>
      <c r="V126" s="249">
        <v>280</v>
      </c>
      <c r="W126" s="249" t="s">
        <v>452</v>
      </c>
      <c r="X126" s="249" t="s">
        <v>452</v>
      </c>
      <c r="Y126" s="249" t="s">
        <v>452</v>
      </c>
      <c r="Z126" s="249" t="s">
        <v>452</v>
      </c>
      <c r="AA126" s="249" t="s">
        <v>452</v>
      </c>
      <c r="AB126" s="249" t="s">
        <v>452</v>
      </c>
      <c r="AC126" s="249" t="s">
        <v>452</v>
      </c>
      <c r="AD126" s="354"/>
      <c r="AE126" s="249" t="s">
        <v>452</v>
      </c>
      <c r="AF126" s="249" t="s">
        <v>452</v>
      </c>
      <c r="AG126" s="249" t="s">
        <v>452</v>
      </c>
      <c r="AH126" s="249" t="s">
        <v>452</v>
      </c>
      <c r="AI126" s="249" t="s">
        <v>452</v>
      </c>
      <c r="AJ126" s="249" t="s">
        <v>452</v>
      </c>
      <c r="AK126" s="249" t="s">
        <v>452</v>
      </c>
      <c r="AL126" s="249"/>
      <c r="AM126" s="249"/>
      <c r="AN126" s="249"/>
      <c r="AO126" s="249"/>
      <c r="AP126" s="249"/>
      <c r="AQ126" s="249"/>
      <c r="AR126" s="249"/>
      <c r="AS126" s="249">
        <f t="shared" si="58"/>
        <v>649</v>
      </c>
      <c r="AT126" s="249">
        <f t="shared" si="59"/>
        <v>6</v>
      </c>
      <c r="AU126" s="249">
        <v>108</v>
      </c>
      <c r="AV126" s="249">
        <f t="shared" si="60"/>
        <v>1</v>
      </c>
      <c r="AW126" s="249" t="s">
        <v>43</v>
      </c>
      <c r="AX126" s="249">
        <f t="shared" si="61"/>
        <v>6</v>
      </c>
      <c r="AY126" s="251">
        <f t="shared" si="62"/>
        <v>108.16666666666667</v>
      </c>
      <c r="AZ126" s="177">
        <f t="shared" si="57"/>
        <v>0</v>
      </c>
    </row>
    <row r="127" spans="1:52" ht="15" customHeight="1" x14ac:dyDescent="0.2">
      <c r="AZ127" s="184">
        <f>SUM(AZ117:AZ126)</f>
        <v>13</v>
      </c>
    </row>
    <row r="128" spans="1:52" ht="15" customHeight="1" x14ac:dyDescent="0.2">
      <c r="A128" s="165" t="s">
        <v>203</v>
      </c>
    </row>
    <row r="129" spans="1:52" ht="15" customHeight="1" x14ac:dyDescent="0.2">
      <c r="A129" s="231" t="s">
        <v>420</v>
      </c>
      <c r="B129" s="232">
        <v>33</v>
      </c>
      <c r="C129" s="232">
        <v>360</v>
      </c>
      <c r="D129" s="232">
        <v>330</v>
      </c>
      <c r="E129" s="232">
        <v>360</v>
      </c>
      <c r="F129" s="232">
        <v>341</v>
      </c>
      <c r="G129" s="232">
        <v>406</v>
      </c>
      <c r="H129" s="232">
        <v>335</v>
      </c>
      <c r="I129" s="232">
        <v>375</v>
      </c>
      <c r="J129" s="232">
        <v>374</v>
      </c>
      <c r="K129" s="232">
        <v>317</v>
      </c>
      <c r="L129" s="232">
        <v>374</v>
      </c>
      <c r="M129" s="232">
        <v>380</v>
      </c>
      <c r="N129" s="323">
        <v>337</v>
      </c>
      <c r="O129" s="232">
        <v>337</v>
      </c>
      <c r="P129" s="348"/>
      <c r="Q129" s="232">
        <v>365</v>
      </c>
      <c r="R129" s="346">
        <v>369</v>
      </c>
      <c r="S129" s="232">
        <v>345</v>
      </c>
      <c r="T129" s="232">
        <v>368</v>
      </c>
      <c r="U129" s="232">
        <v>378</v>
      </c>
      <c r="V129" s="232">
        <v>444</v>
      </c>
      <c r="W129" s="232">
        <v>409</v>
      </c>
      <c r="X129" s="232">
        <v>366</v>
      </c>
      <c r="Y129" s="232">
        <v>416</v>
      </c>
      <c r="Z129" s="232">
        <v>339</v>
      </c>
      <c r="AA129" s="232">
        <v>367</v>
      </c>
      <c r="AB129" s="232">
        <v>445</v>
      </c>
      <c r="AC129" s="232">
        <v>358</v>
      </c>
      <c r="AD129" s="348"/>
      <c r="AE129" s="232">
        <v>399</v>
      </c>
      <c r="AF129" s="232">
        <v>347</v>
      </c>
      <c r="AG129" s="232">
        <v>350</v>
      </c>
      <c r="AH129" s="232">
        <v>415</v>
      </c>
      <c r="AI129" s="232">
        <v>328</v>
      </c>
      <c r="AJ129" s="232">
        <v>401</v>
      </c>
      <c r="AK129" s="232">
        <v>387</v>
      </c>
      <c r="AL129" s="232"/>
      <c r="AM129" s="232"/>
      <c r="AN129" s="232"/>
      <c r="AO129" s="232"/>
      <c r="AP129" s="232"/>
      <c r="AQ129" s="232"/>
      <c r="AR129" s="232"/>
      <c r="AS129" s="232">
        <f>SUM(C129:AR129)</f>
        <v>12222</v>
      </c>
      <c r="AT129" s="232">
        <f>B129*3</f>
        <v>99</v>
      </c>
      <c r="AU129" s="232">
        <v>123</v>
      </c>
      <c r="AV129" s="232">
        <f>AS129-(AU129*AT129)</f>
        <v>45</v>
      </c>
      <c r="AW129" s="232" t="s">
        <v>43</v>
      </c>
      <c r="AX129" s="232">
        <f>AT129</f>
        <v>99</v>
      </c>
      <c r="AY129" s="233">
        <f>AS129/AT129</f>
        <v>123.45454545454545</v>
      </c>
      <c r="AZ129" s="177">
        <f>COUNTIF(B129:AQ129,"&gt;399")</f>
        <v>7</v>
      </c>
    </row>
    <row r="130" spans="1:52" ht="15" customHeight="1" x14ac:dyDescent="0.2">
      <c r="A130" s="231" t="s">
        <v>419</v>
      </c>
      <c r="B130" s="232">
        <v>33</v>
      </c>
      <c r="C130" s="232">
        <v>400</v>
      </c>
      <c r="D130" s="232">
        <v>348</v>
      </c>
      <c r="E130" s="232">
        <v>336</v>
      </c>
      <c r="F130" s="232">
        <v>371</v>
      </c>
      <c r="G130" s="232">
        <v>339</v>
      </c>
      <c r="H130" s="232">
        <v>372</v>
      </c>
      <c r="I130" s="232">
        <v>386</v>
      </c>
      <c r="J130" s="232">
        <v>398</v>
      </c>
      <c r="K130" s="232">
        <v>412</v>
      </c>
      <c r="L130" s="232">
        <v>371</v>
      </c>
      <c r="M130" s="232">
        <v>363</v>
      </c>
      <c r="N130" s="323">
        <v>394</v>
      </c>
      <c r="O130" s="232">
        <v>419</v>
      </c>
      <c r="P130" s="348"/>
      <c r="Q130" s="232">
        <v>314</v>
      </c>
      <c r="R130" s="346">
        <v>367</v>
      </c>
      <c r="S130" s="232">
        <v>410</v>
      </c>
      <c r="T130" s="232">
        <v>356</v>
      </c>
      <c r="U130" s="232">
        <v>334</v>
      </c>
      <c r="V130" s="232">
        <v>357</v>
      </c>
      <c r="W130" s="232">
        <v>365</v>
      </c>
      <c r="X130" s="232">
        <v>321</v>
      </c>
      <c r="Y130" s="232">
        <v>342</v>
      </c>
      <c r="Z130" s="232">
        <v>337</v>
      </c>
      <c r="AA130" s="232">
        <v>338</v>
      </c>
      <c r="AB130" s="232">
        <v>365</v>
      </c>
      <c r="AC130" s="232">
        <v>383</v>
      </c>
      <c r="AD130" s="348"/>
      <c r="AE130" s="232">
        <v>362</v>
      </c>
      <c r="AF130" s="232">
        <v>379</v>
      </c>
      <c r="AG130" s="232">
        <v>358</v>
      </c>
      <c r="AH130" s="232">
        <v>339</v>
      </c>
      <c r="AI130" s="232">
        <v>344</v>
      </c>
      <c r="AJ130" s="232">
        <v>330</v>
      </c>
      <c r="AK130" s="232">
        <v>363</v>
      </c>
      <c r="AL130" s="232"/>
      <c r="AM130" s="232"/>
      <c r="AN130" s="232"/>
      <c r="AO130" s="232"/>
      <c r="AP130" s="232"/>
      <c r="AQ130" s="232"/>
      <c r="AR130" s="232"/>
      <c r="AS130" s="232">
        <f>SUM(C130:AR130)</f>
        <v>11973</v>
      </c>
      <c r="AT130" s="232">
        <f>B130*3</f>
        <v>99</v>
      </c>
      <c r="AU130" s="232">
        <v>120</v>
      </c>
      <c r="AV130" s="232">
        <f>AS130-(AU130*AT130)</f>
        <v>93</v>
      </c>
      <c r="AW130" s="232" t="s">
        <v>43</v>
      </c>
      <c r="AX130" s="232">
        <f>AT130</f>
        <v>99</v>
      </c>
      <c r="AY130" s="233">
        <f>AS130/AT130</f>
        <v>120.93939393939394</v>
      </c>
      <c r="AZ130" s="177">
        <f t="shared" ref="AZ130:AZ135" si="63">COUNTIF(B130:AQ130,"&gt;399")</f>
        <v>4</v>
      </c>
    </row>
    <row r="131" spans="1:52" ht="15" customHeight="1" x14ac:dyDescent="0.2">
      <c r="A131" s="231" t="s">
        <v>418</v>
      </c>
      <c r="B131" s="232">
        <v>32</v>
      </c>
      <c r="C131" s="232">
        <v>359</v>
      </c>
      <c r="D131" s="232">
        <v>360</v>
      </c>
      <c r="E131" s="232">
        <v>307</v>
      </c>
      <c r="F131" s="232">
        <v>361</v>
      </c>
      <c r="G131" s="232">
        <v>390</v>
      </c>
      <c r="H131" s="232">
        <v>361</v>
      </c>
      <c r="I131" s="232">
        <v>390</v>
      </c>
      <c r="J131" s="232">
        <v>329</v>
      </c>
      <c r="K131" s="232">
        <v>355</v>
      </c>
      <c r="L131" s="232">
        <v>346</v>
      </c>
      <c r="M131" s="232">
        <v>366</v>
      </c>
      <c r="N131" s="323">
        <v>350</v>
      </c>
      <c r="O131" s="232">
        <v>324</v>
      </c>
      <c r="P131" s="348"/>
      <c r="Q131" s="232">
        <v>356</v>
      </c>
      <c r="R131" s="346">
        <v>338</v>
      </c>
      <c r="S131" s="232">
        <v>391</v>
      </c>
      <c r="T131" s="232">
        <v>352</v>
      </c>
      <c r="U131" s="232">
        <v>367</v>
      </c>
      <c r="V131" s="232">
        <v>379</v>
      </c>
      <c r="W131" s="232">
        <v>379</v>
      </c>
      <c r="X131" s="232">
        <v>350</v>
      </c>
      <c r="Y131" s="232">
        <v>340</v>
      </c>
      <c r="Z131" s="232">
        <v>410</v>
      </c>
      <c r="AA131" s="232">
        <v>353</v>
      </c>
      <c r="AB131" s="232">
        <v>354</v>
      </c>
      <c r="AC131" s="232">
        <v>358</v>
      </c>
      <c r="AD131" s="348"/>
      <c r="AE131" s="232" t="s">
        <v>452</v>
      </c>
      <c r="AF131" s="232">
        <v>339</v>
      </c>
      <c r="AG131" s="232">
        <v>378</v>
      </c>
      <c r="AH131" s="232">
        <v>416</v>
      </c>
      <c r="AI131" s="232">
        <v>354</v>
      </c>
      <c r="AJ131" s="232">
        <v>366</v>
      </c>
      <c r="AK131" s="232">
        <v>376</v>
      </c>
      <c r="AL131" s="232"/>
      <c r="AM131" s="232"/>
      <c r="AN131" s="232"/>
      <c r="AO131" s="232"/>
      <c r="AP131" s="232"/>
      <c r="AQ131" s="232"/>
      <c r="AR131" s="232"/>
      <c r="AS131" s="232">
        <f>SUM(C131:AR131)</f>
        <v>11554</v>
      </c>
      <c r="AT131" s="232">
        <f>B131*3</f>
        <v>96</v>
      </c>
      <c r="AU131" s="232">
        <v>120</v>
      </c>
      <c r="AV131" s="232">
        <f>AS131-(AU131*AT131)</f>
        <v>34</v>
      </c>
      <c r="AW131" s="232" t="s">
        <v>43</v>
      </c>
      <c r="AX131" s="232">
        <f>AT131</f>
        <v>96</v>
      </c>
      <c r="AY131" s="233">
        <f>AS131/AT131</f>
        <v>120.35416666666667</v>
      </c>
      <c r="AZ131" s="177">
        <f t="shared" si="63"/>
        <v>2</v>
      </c>
    </row>
    <row r="132" spans="1:52" ht="15" customHeight="1" x14ac:dyDescent="0.2">
      <c r="A132" s="231" t="s">
        <v>421</v>
      </c>
      <c r="B132" s="232">
        <v>33</v>
      </c>
      <c r="C132" s="232">
        <v>370</v>
      </c>
      <c r="D132" s="232">
        <v>316</v>
      </c>
      <c r="E132" s="232">
        <v>355</v>
      </c>
      <c r="F132" s="232">
        <v>340</v>
      </c>
      <c r="G132" s="232">
        <v>370</v>
      </c>
      <c r="H132" s="232">
        <v>376</v>
      </c>
      <c r="I132" s="232">
        <v>347</v>
      </c>
      <c r="J132" s="232">
        <v>371</v>
      </c>
      <c r="K132" s="232">
        <v>356</v>
      </c>
      <c r="L132" s="232">
        <v>352</v>
      </c>
      <c r="M132" s="232">
        <v>339</v>
      </c>
      <c r="N132" s="323">
        <v>367</v>
      </c>
      <c r="O132" s="232">
        <v>314</v>
      </c>
      <c r="P132" s="348"/>
      <c r="Q132" s="232">
        <v>361</v>
      </c>
      <c r="R132" s="346">
        <v>344</v>
      </c>
      <c r="S132" s="232">
        <v>390</v>
      </c>
      <c r="T132" s="232">
        <v>376</v>
      </c>
      <c r="U132" s="232">
        <v>352</v>
      </c>
      <c r="V132" s="232">
        <v>343</v>
      </c>
      <c r="W132" s="232">
        <v>336</v>
      </c>
      <c r="X132" s="232">
        <v>368</v>
      </c>
      <c r="Y132" s="232">
        <v>400</v>
      </c>
      <c r="Z132" s="232">
        <v>376</v>
      </c>
      <c r="AA132" s="232">
        <v>407</v>
      </c>
      <c r="AB132" s="232">
        <v>354</v>
      </c>
      <c r="AC132" s="232">
        <v>322</v>
      </c>
      <c r="AD132" s="348"/>
      <c r="AE132" s="232">
        <v>362</v>
      </c>
      <c r="AF132" s="232">
        <v>370</v>
      </c>
      <c r="AG132" s="232">
        <v>391</v>
      </c>
      <c r="AH132" s="232">
        <v>357</v>
      </c>
      <c r="AI132" s="232">
        <v>316</v>
      </c>
      <c r="AJ132" s="232">
        <v>355</v>
      </c>
      <c r="AK132" s="232">
        <v>376</v>
      </c>
      <c r="AL132" s="232"/>
      <c r="AM132" s="232"/>
      <c r="AN132" s="232"/>
      <c r="AO132" s="232"/>
      <c r="AP132" s="232"/>
      <c r="AQ132" s="232"/>
      <c r="AR132" s="232"/>
      <c r="AS132" s="232">
        <f>SUM(C132:AR132)</f>
        <v>11829</v>
      </c>
      <c r="AT132" s="232">
        <f>B132*3</f>
        <v>99</v>
      </c>
      <c r="AU132" s="232">
        <v>119</v>
      </c>
      <c r="AV132" s="232">
        <f>AS132-(AU132*AT132)</f>
        <v>48</v>
      </c>
      <c r="AW132" s="232" t="s">
        <v>43</v>
      </c>
      <c r="AX132" s="232">
        <f>AT132</f>
        <v>99</v>
      </c>
      <c r="AY132" s="233">
        <f>AS132/AT132</f>
        <v>119.48484848484848</v>
      </c>
      <c r="AZ132" s="177">
        <f t="shared" si="63"/>
        <v>2</v>
      </c>
    </row>
    <row r="133" spans="1:52" ht="15" customHeight="1" x14ac:dyDescent="0.2">
      <c r="A133" s="231" t="s">
        <v>422</v>
      </c>
      <c r="B133" s="232">
        <v>33</v>
      </c>
      <c r="C133" s="232">
        <v>368</v>
      </c>
      <c r="D133" s="232">
        <v>366</v>
      </c>
      <c r="E133" s="232">
        <v>316</v>
      </c>
      <c r="F133" s="232">
        <v>393</v>
      </c>
      <c r="G133" s="232">
        <v>359</v>
      </c>
      <c r="H133" s="232">
        <v>315</v>
      </c>
      <c r="I133" s="232">
        <v>387</v>
      </c>
      <c r="J133" s="232">
        <v>376</v>
      </c>
      <c r="K133" s="232">
        <v>382</v>
      </c>
      <c r="L133" s="232">
        <v>322</v>
      </c>
      <c r="M133" s="232">
        <v>373</v>
      </c>
      <c r="N133" s="323">
        <v>389</v>
      </c>
      <c r="O133" s="232">
        <v>354</v>
      </c>
      <c r="P133" s="348"/>
      <c r="Q133" s="232">
        <v>340</v>
      </c>
      <c r="R133" s="346">
        <v>384</v>
      </c>
      <c r="S133" s="232">
        <v>370</v>
      </c>
      <c r="T133" s="232">
        <v>380</v>
      </c>
      <c r="U133" s="232">
        <v>347</v>
      </c>
      <c r="V133" s="232">
        <v>340</v>
      </c>
      <c r="W133" s="232">
        <v>348</v>
      </c>
      <c r="X133" s="232">
        <v>359</v>
      </c>
      <c r="Y133" s="232">
        <v>355</v>
      </c>
      <c r="Z133" s="232">
        <v>379</v>
      </c>
      <c r="AA133" s="232">
        <v>368</v>
      </c>
      <c r="AB133" s="232">
        <v>330</v>
      </c>
      <c r="AC133" s="232">
        <v>381</v>
      </c>
      <c r="AD133" s="348"/>
      <c r="AE133" s="232">
        <v>337</v>
      </c>
      <c r="AF133" s="232">
        <v>343</v>
      </c>
      <c r="AG133" s="232">
        <v>324</v>
      </c>
      <c r="AH133" s="232">
        <v>379</v>
      </c>
      <c r="AI133" s="232">
        <v>353</v>
      </c>
      <c r="AJ133" s="232">
        <v>343</v>
      </c>
      <c r="AK133" s="232">
        <v>356</v>
      </c>
      <c r="AL133" s="232"/>
      <c r="AM133" s="232"/>
      <c r="AN133" s="232"/>
      <c r="AO133" s="232"/>
      <c r="AP133" s="232"/>
      <c r="AQ133" s="232"/>
      <c r="AR133" s="232"/>
      <c r="AS133" s="232">
        <f>SUM(C133:AR133)</f>
        <v>11816</v>
      </c>
      <c r="AT133" s="232">
        <f>B133*3</f>
        <v>99</v>
      </c>
      <c r="AU133" s="232">
        <v>119</v>
      </c>
      <c r="AV133" s="232">
        <f>AS133-(AU133*AT133)</f>
        <v>35</v>
      </c>
      <c r="AW133" s="232" t="s">
        <v>43</v>
      </c>
      <c r="AX133" s="232">
        <f>AT133</f>
        <v>99</v>
      </c>
      <c r="AY133" s="233">
        <f>AS133/AT133</f>
        <v>119.35353535353535</v>
      </c>
      <c r="AZ133" s="177">
        <f t="shared" si="63"/>
        <v>0</v>
      </c>
    </row>
    <row r="134" spans="1:52" s="415" customFormat="1" ht="15" customHeight="1" x14ac:dyDescent="0.2">
      <c r="A134" s="409" t="s">
        <v>718</v>
      </c>
      <c r="B134" s="410">
        <v>1</v>
      </c>
      <c r="C134" s="410" t="s">
        <v>452</v>
      </c>
      <c r="D134" s="410" t="s">
        <v>452</v>
      </c>
      <c r="E134" s="410" t="s">
        <v>452</v>
      </c>
      <c r="F134" s="410" t="s">
        <v>452</v>
      </c>
      <c r="G134" s="410" t="s">
        <v>452</v>
      </c>
      <c r="H134" s="410" t="s">
        <v>452</v>
      </c>
      <c r="I134" s="410" t="s">
        <v>452</v>
      </c>
      <c r="J134" s="410" t="s">
        <v>452</v>
      </c>
      <c r="K134" s="410" t="s">
        <v>452</v>
      </c>
      <c r="L134" s="410" t="s">
        <v>452</v>
      </c>
      <c r="M134" s="410" t="s">
        <v>452</v>
      </c>
      <c r="N134" s="411" t="s">
        <v>452</v>
      </c>
      <c r="O134" s="410" t="s">
        <v>452</v>
      </c>
      <c r="P134" s="412"/>
      <c r="Q134" s="410" t="s">
        <v>452</v>
      </c>
      <c r="R134" s="413" t="s">
        <v>452</v>
      </c>
      <c r="S134" s="410" t="s">
        <v>452</v>
      </c>
      <c r="T134" s="410" t="s">
        <v>452</v>
      </c>
      <c r="U134" s="410" t="s">
        <v>452</v>
      </c>
      <c r="V134" s="410" t="s">
        <v>452</v>
      </c>
      <c r="W134" s="410" t="s">
        <v>452</v>
      </c>
      <c r="X134" s="410" t="s">
        <v>452</v>
      </c>
      <c r="Y134" s="410" t="s">
        <v>452</v>
      </c>
      <c r="Z134" s="410" t="s">
        <v>452</v>
      </c>
      <c r="AA134" s="410" t="s">
        <v>452</v>
      </c>
      <c r="AB134" s="410" t="s">
        <v>452</v>
      </c>
      <c r="AC134" s="410" t="s">
        <v>452</v>
      </c>
      <c r="AD134" s="412"/>
      <c r="AE134" s="410">
        <v>314</v>
      </c>
      <c r="AF134" s="410" t="s">
        <v>452</v>
      </c>
      <c r="AG134" s="410" t="s">
        <v>452</v>
      </c>
      <c r="AH134" s="410" t="s">
        <v>452</v>
      </c>
      <c r="AI134" s="410" t="s">
        <v>452</v>
      </c>
      <c r="AJ134" s="410" t="s">
        <v>452</v>
      </c>
      <c r="AK134" s="410" t="s">
        <v>452</v>
      </c>
      <c r="AL134" s="410"/>
      <c r="AM134" s="410"/>
      <c r="AN134" s="410"/>
      <c r="AO134" s="410"/>
      <c r="AP134" s="410"/>
      <c r="AQ134" s="410"/>
      <c r="AR134" s="410"/>
      <c r="AS134" s="410">
        <f t="shared" ref="AS129:AS134" si="64">SUM(C134:AR134)</f>
        <v>314</v>
      </c>
      <c r="AT134" s="410">
        <f t="shared" ref="AT129:AT134" si="65">B134*3</f>
        <v>3</v>
      </c>
      <c r="AU134" s="410">
        <v>104</v>
      </c>
      <c r="AV134" s="410">
        <f t="shared" ref="AV129:AV134" si="66">AS134-(AU134*AT134)</f>
        <v>2</v>
      </c>
      <c r="AW134" s="410" t="s">
        <v>43</v>
      </c>
      <c r="AX134" s="410">
        <f t="shared" ref="AX129:AX134" si="67">AT134</f>
        <v>3</v>
      </c>
      <c r="AY134" s="414">
        <f t="shared" ref="AY129:AY134" si="68">AS134/AT134</f>
        <v>104.66666666666667</v>
      </c>
      <c r="AZ134" s="177">
        <f t="shared" si="63"/>
        <v>0</v>
      </c>
    </row>
    <row r="135" spans="1:52" ht="15" customHeight="1" x14ac:dyDescent="0.2">
      <c r="A135" s="166"/>
      <c r="B135" s="167"/>
      <c r="C135" s="167"/>
      <c r="D135" s="167"/>
      <c r="E135" s="167"/>
      <c r="F135" s="167"/>
      <c r="G135" s="167"/>
      <c r="H135" s="167"/>
      <c r="I135" s="167"/>
      <c r="J135" s="167"/>
      <c r="K135" s="167"/>
      <c r="L135" s="167"/>
      <c r="M135" s="167"/>
      <c r="N135" s="309"/>
      <c r="O135" s="167"/>
      <c r="P135" s="348"/>
      <c r="Q135" s="167"/>
      <c r="R135" s="330"/>
      <c r="S135" s="167"/>
      <c r="T135" s="167"/>
      <c r="U135" s="167"/>
      <c r="V135" s="167"/>
      <c r="W135" s="167"/>
      <c r="X135" s="167"/>
      <c r="Y135" s="167"/>
      <c r="Z135" s="167"/>
      <c r="AA135" s="167"/>
      <c r="AB135" s="167"/>
      <c r="AC135" s="167"/>
      <c r="AD135" s="348"/>
      <c r="AE135" s="167"/>
      <c r="AF135" s="167"/>
      <c r="AG135" s="167"/>
      <c r="AH135" s="167"/>
      <c r="AI135" s="167"/>
      <c r="AJ135" s="167"/>
      <c r="AK135" s="167"/>
      <c r="AL135" s="167"/>
      <c r="AM135" s="167"/>
      <c r="AN135" s="167"/>
      <c r="AO135" s="167"/>
      <c r="AP135" s="167"/>
      <c r="AQ135" s="167"/>
      <c r="AR135" s="167"/>
      <c r="AS135" s="167"/>
      <c r="AT135" s="167"/>
      <c r="AU135" s="167"/>
      <c r="AV135" s="167"/>
      <c r="AW135" s="167"/>
      <c r="AX135" s="167"/>
      <c r="AY135" s="168"/>
      <c r="AZ135" s="177">
        <f t="shared" si="63"/>
        <v>0</v>
      </c>
    </row>
    <row r="136" spans="1:52" ht="15" customHeight="1" x14ac:dyDescent="0.2">
      <c r="A136" s="165"/>
      <c r="B136" s="40"/>
      <c r="C136" s="40"/>
      <c r="D136" s="40"/>
      <c r="E136" s="40"/>
      <c r="F136" s="40"/>
      <c r="G136" s="40"/>
      <c r="H136" s="40"/>
      <c r="I136" s="40"/>
      <c r="J136" s="40"/>
      <c r="K136" s="40"/>
      <c r="L136" s="40"/>
      <c r="M136" s="40"/>
      <c r="N136" s="40"/>
      <c r="O136" s="40"/>
      <c r="Q136" s="40"/>
      <c r="R136" s="40"/>
      <c r="S136" s="40"/>
      <c r="T136" s="40"/>
      <c r="U136" s="40"/>
      <c r="V136" s="40"/>
      <c r="W136" s="40"/>
      <c r="X136" s="40"/>
      <c r="Y136" s="40"/>
      <c r="Z136" s="40"/>
      <c r="AA136" s="40"/>
      <c r="AB136" s="40"/>
      <c r="AC136" s="40"/>
      <c r="AE136" s="40"/>
      <c r="AF136" s="40"/>
      <c r="AG136" s="40"/>
      <c r="AH136" s="40"/>
      <c r="AI136" s="40"/>
      <c r="AJ136" s="40"/>
      <c r="AK136" s="40"/>
      <c r="AL136" s="40"/>
      <c r="AM136" s="40"/>
      <c r="AN136" s="40"/>
      <c r="AO136" s="40"/>
      <c r="AP136" s="40"/>
      <c r="AQ136" s="40"/>
      <c r="AR136" s="40"/>
      <c r="AS136" s="40"/>
      <c r="AT136" s="40"/>
      <c r="AU136" s="40"/>
      <c r="AV136" s="40"/>
      <c r="AW136" s="40"/>
      <c r="AX136" s="40"/>
      <c r="AY136" s="41"/>
      <c r="AZ136" s="184">
        <f>SUM(AZ129:AZ135)</f>
        <v>15</v>
      </c>
    </row>
    <row r="137" spans="1:52" ht="15" customHeight="1" x14ac:dyDescent="0.2">
      <c r="A137" s="165" t="s">
        <v>205</v>
      </c>
    </row>
    <row r="138" spans="1:52" ht="15" customHeight="1" x14ac:dyDescent="0.2">
      <c r="A138" s="378" t="s">
        <v>426</v>
      </c>
      <c r="B138" s="379">
        <v>32</v>
      </c>
      <c r="C138" s="379">
        <v>397</v>
      </c>
      <c r="D138" s="379">
        <v>378</v>
      </c>
      <c r="E138" s="379">
        <v>371</v>
      </c>
      <c r="F138" s="379">
        <v>321</v>
      </c>
      <c r="G138" s="379">
        <v>365</v>
      </c>
      <c r="H138" s="379">
        <v>398</v>
      </c>
      <c r="I138" s="379">
        <v>383</v>
      </c>
      <c r="J138" s="379">
        <v>368</v>
      </c>
      <c r="K138" s="379">
        <v>364</v>
      </c>
      <c r="L138" s="379">
        <v>342</v>
      </c>
      <c r="M138" s="379">
        <v>356</v>
      </c>
      <c r="N138" s="380">
        <v>358</v>
      </c>
      <c r="O138" s="379">
        <v>357</v>
      </c>
      <c r="P138" s="348"/>
      <c r="Q138" s="379">
        <v>361</v>
      </c>
      <c r="R138" s="381">
        <v>348</v>
      </c>
      <c r="S138" s="379">
        <v>353</v>
      </c>
      <c r="T138" s="379">
        <v>383</v>
      </c>
      <c r="U138" s="379">
        <v>344</v>
      </c>
      <c r="V138" s="379">
        <v>408</v>
      </c>
      <c r="W138" s="379">
        <v>337</v>
      </c>
      <c r="X138" s="379">
        <v>377</v>
      </c>
      <c r="Y138" s="379">
        <v>370</v>
      </c>
      <c r="Z138" s="379">
        <v>396</v>
      </c>
      <c r="AA138" s="379">
        <v>371</v>
      </c>
      <c r="AB138" s="379">
        <v>354</v>
      </c>
      <c r="AC138" s="379">
        <v>337</v>
      </c>
      <c r="AD138" s="348"/>
      <c r="AE138" s="379">
        <v>371</v>
      </c>
      <c r="AF138" s="379">
        <v>338</v>
      </c>
      <c r="AG138" s="379" t="s">
        <v>452</v>
      </c>
      <c r="AH138" s="379">
        <v>411</v>
      </c>
      <c r="AI138" s="379">
        <v>336</v>
      </c>
      <c r="AJ138" s="379">
        <v>334</v>
      </c>
      <c r="AK138" s="379">
        <v>353</v>
      </c>
      <c r="AL138" s="379"/>
      <c r="AM138" s="379"/>
      <c r="AN138" s="379"/>
      <c r="AO138" s="379"/>
      <c r="AP138" s="379"/>
      <c r="AQ138" s="379"/>
      <c r="AR138" s="379"/>
      <c r="AS138" s="379">
        <f t="shared" ref="AS138:AS145" si="69">SUM(C138:AR138)</f>
        <v>11640</v>
      </c>
      <c r="AT138" s="379">
        <f t="shared" ref="AT138:AT145" si="70">B138*3</f>
        <v>96</v>
      </c>
      <c r="AU138" s="379">
        <v>121</v>
      </c>
      <c r="AV138" s="379">
        <f t="shared" ref="AV138:AV145" si="71">AS138-(AU138*AT138)</f>
        <v>24</v>
      </c>
      <c r="AW138" s="379" t="s">
        <v>43</v>
      </c>
      <c r="AX138" s="379">
        <f t="shared" ref="AX138:AX145" si="72">AT138</f>
        <v>96</v>
      </c>
      <c r="AY138" s="382">
        <f t="shared" ref="AY138:AY145" si="73">AS138/AT138</f>
        <v>121.25</v>
      </c>
      <c r="AZ138" s="177">
        <f>COUNTIF(B138:AQ138,"&gt;399")</f>
        <v>2</v>
      </c>
    </row>
    <row r="139" spans="1:52" ht="15" customHeight="1" x14ac:dyDescent="0.2">
      <c r="A139" s="378" t="s">
        <v>427</v>
      </c>
      <c r="B139" s="379">
        <v>33</v>
      </c>
      <c r="C139" s="379">
        <v>344</v>
      </c>
      <c r="D139" s="379">
        <v>372</v>
      </c>
      <c r="E139" s="379">
        <v>331</v>
      </c>
      <c r="F139" s="379">
        <v>324</v>
      </c>
      <c r="G139" s="379">
        <v>374</v>
      </c>
      <c r="H139" s="379">
        <v>346</v>
      </c>
      <c r="I139" s="379">
        <v>340</v>
      </c>
      <c r="J139" s="379">
        <v>357</v>
      </c>
      <c r="K139" s="379">
        <v>344</v>
      </c>
      <c r="L139" s="379">
        <v>352</v>
      </c>
      <c r="M139" s="379">
        <v>392</v>
      </c>
      <c r="N139" s="380">
        <v>389</v>
      </c>
      <c r="O139" s="379">
        <v>436</v>
      </c>
      <c r="P139" s="348"/>
      <c r="Q139" s="379">
        <v>352</v>
      </c>
      <c r="R139" s="381">
        <v>340</v>
      </c>
      <c r="S139" s="379">
        <v>332</v>
      </c>
      <c r="T139" s="379">
        <v>362</v>
      </c>
      <c r="U139" s="379">
        <v>329</v>
      </c>
      <c r="V139" s="379">
        <v>381</v>
      </c>
      <c r="W139" s="379">
        <v>348</v>
      </c>
      <c r="X139" s="379">
        <v>360</v>
      </c>
      <c r="Y139" s="379">
        <v>388</v>
      </c>
      <c r="Z139" s="379">
        <v>371</v>
      </c>
      <c r="AA139" s="379">
        <v>386</v>
      </c>
      <c r="AB139" s="379">
        <v>355</v>
      </c>
      <c r="AC139" s="379">
        <v>321</v>
      </c>
      <c r="AD139" s="348"/>
      <c r="AE139" s="379">
        <v>375</v>
      </c>
      <c r="AF139" s="379">
        <v>352</v>
      </c>
      <c r="AG139" s="379">
        <v>334</v>
      </c>
      <c r="AH139" s="379">
        <v>346</v>
      </c>
      <c r="AI139" s="379">
        <v>343</v>
      </c>
      <c r="AJ139" s="379">
        <v>351</v>
      </c>
      <c r="AK139" s="379">
        <v>346</v>
      </c>
      <c r="AL139" s="379"/>
      <c r="AM139" s="379"/>
      <c r="AN139" s="379"/>
      <c r="AO139" s="379"/>
      <c r="AP139" s="379"/>
      <c r="AQ139" s="379"/>
      <c r="AR139" s="379"/>
      <c r="AS139" s="379">
        <f t="shared" si="69"/>
        <v>11773</v>
      </c>
      <c r="AT139" s="379">
        <f t="shared" si="70"/>
        <v>99</v>
      </c>
      <c r="AU139" s="379">
        <v>118</v>
      </c>
      <c r="AV139" s="379">
        <f t="shared" si="71"/>
        <v>91</v>
      </c>
      <c r="AW139" s="379" t="s">
        <v>43</v>
      </c>
      <c r="AX139" s="379">
        <f t="shared" si="72"/>
        <v>99</v>
      </c>
      <c r="AY139" s="382">
        <f t="shared" si="73"/>
        <v>118.91919191919192</v>
      </c>
      <c r="AZ139" s="177">
        <f t="shared" ref="AZ139:AZ145" si="74">COUNTIF(B139:AQ139,"&gt;399")</f>
        <v>1</v>
      </c>
    </row>
    <row r="140" spans="1:52" ht="15" customHeight="1" x14ac:dyDescent="0.2">
      <c r="A140" s="378" t="s">
        <v>425</v>
      </c>
      <c r="B140" s="379">
        <v>31</v>
      </c>
      <c r="C140" s="379">
        <v>381</v>
      </c>
      <c r="D140" s="379">
        <v>333</v>
      </c>
      <c r="E140" s="379">
        <v>357</v>
      </c>
      <c r="F140" s="379">
        <v>398</v>
      </c>
      <c r="G140" s="379">
        <v>361</v>
      </c>
      <c r="H140" s="379">
        <v>327</v>
      </c>
      <c r="I140" s="379">
        <v>376</v>
      </c>
      <c r="J140" s="379" t="s">
        <v>452</v>
      </c>
      <c r="K140" s="379">
        <v>345</v>
      </c>
      <c r="L140" s="379">
        <v>356</v>
      </c>
      <c r="M140" s="379">
        <v>363</v>
      </c>
      <c r="N140" s="380">
        <v>322</v>
      </c>
      <c r="O140" s="379">
        <v>372</v>
      </c>
      <c r="P140" s="348"/>
      <c r="Q140" s="379">
        <v>382</v>
      </c>
      <c r="R140" s="381">
        <v>336</v>
      </c>
      <c r="S140" s="379">
        <v>353</v>
      </c>
      <c r="T140" s="379">
        <v>342</v>
      </c>
      <c r="U140" s="379">
        <v>308</v>
      </c>
      <c r="V140" s="379">
        <v>396</v>
      </c>
      <c r="W140" s="379">
        <v>338</v>
      </c>
      <c r="X140" s="379">
        <v>387</v>
      </c>
      <c r="Y140" s="379" t="s">
        <v>452</v>
      </c>
      <c r="Z140" s="379">
        <v>356</v>
      </c>
      <c r="AA140" s="379">
        <v>394</v>
      </c>
      <c r="AB140" s="379">
        <v>329</v>
      </c>
      <c r="AC140" s="379">
        <v>383</v>
      </c>
      <c r="AD140" s="348"/>
      <c r="AE140" s="379">
        <v>323</v>
      </c>
      <c r="AF140" s="379">
        <v>387</v>
      </c>
      <c r="AG140" s="379">
        <v>330</v>
      </c>
      <c r="AH140" s="379">
        <v>298</v>
      </c>
      <c r="AI140" s="379">
        <v>307</v>
      </c>
      <c r="AJ140" s="379">
        <v>382</v>
      </c>
      <c r="AK140" s="379">
        <v>366</v>
      </c>
      <c r="AL140" s="379"/>
      <c r="AM140" s="379"/>
      <c r="AN140" s="379"/>
      <c r="AO140" s="379"/>
      <c r="AP140" s="379"/>
      <c r="AQ140" s="379"/>
      <c r="AR140" s="379"/>
      <c r="AS140" s="379">
        <f t="shared" si="69"/>
        <v>10988</v>
      </c>
      <c r="AT140" s="379">
        <f t="shared" si="70"/>
        <v>93</v>
      </c>
      <c r="AU140" s="379">
        <v>118</v>
      </c>
      <c r="AV140" s="379">
        <f t="shared" si="71"/>
        <v>14</v>
      </c>
      <c r="AW140" s="379" t="s">
        <v>43</v>
      </c>
      <c r="AX140" s="379">
        <f t="shared" si="72"/>
        <v>93</v>
      </c>
      <c r="AY140" s="382">
        <f t="shared" si="73"/>
        <v>118.15053763440861</v>
      </c>
      <c r="AZ140" s="177">
        <f t="shared" si="74"/>
        <v>0</v>
      </c>
    </row>
    <row r="141" spans="1:52" ht="15" customHeight="1" x14ac:dyDescent="0.2">
      <c r="A141" s="378" t="s">
        <v>451</v>
      </c>
      <c r="B141" s="379">
        <v>30</v>
      </c>
      <c r="C141" s="379" t="s">
        <v>452</v>
      </c>
      <c r="D141" s="379" t="s">
        <v>452</v>
      </c>
      <c r="E141" s="379">
        <v>340</v>
      </c>
      <c r="F141" s="379">
        <v>344</v>
      </c>
      <c r="G141" s="379">
        <v>366</v>
      </c>
      <c r="H141" s="379">
        <v>355</v>
      </c>
      <c r="I141" s="379">
        <v>327</v>
      </c>
      <c r="J141" s="379">
        <v>358</v>
      </c>
      <c r="K141" s="379">
        <v>322</v>
      </c>
      <c r="L141" s="379">
        <v>360</v>
      </c>
      <c r="M141" s="379">
        <v>335</v>
      </c>
      <c r="N141" s="380">
        <v>331</v>
      </c>
      <c r="O141" s="379" t="s">
        <v>452</v>
      </c>
      <c r="P141" s="348"/>
      <c r="Q141" s="379">
        <v>321</v>
      </c>
      <c r="R141" s="381">
        <v>375</v>
      </c>
      <c r="S141" s="379">
        <v>361</v>
      </c>
      <c r="T141" s="379">
        <v>345</v>
      </c>
      <c r="U141" s="379">
        <v>367</v>
      </c>
      <c r="V141" s="379">
        <v>343</v>
      </c>
      <c r="W141" s="379">
        <v>384</v>
      </c>
      <c r="X141" s="379">
        <v>369</v>
      </c>
      <c r="Y141" s="379">
        <v>362</v>
      </c>
      <c r="Z141" s="379">
        <v>355</v>
      </c>
      <c r="AA141" s="379">
        <v>379</v>
      </c>
      <c r="AB141" s="379">
        <v>308</v>
      </c>
      <c r="AC141" s="379">
        <v>354</v>
      </c>
      <c r="AD141" s="348"/>
      <c r="AE141" s="379">
        <v>323</v>
      </c>
      <c r="AF141" s="379">
        <v>328</v>
      </c>
      <c r="AG141" s="379">
        <v>359</v>
      </c>
      <c r="AH141" s="379">
        <v>370</v>
      </c>
      <c r="AI141" s="379">
        <v>394</v>
      </c>
      <c r="AJ141" s="379">
        <v>336</v>
      </c>
      <c r="AK141" s="379">
        <v>355</v>
      </c>
      <c r="AL141" s="379"/>
      <c r="AM141" s="379"/>
      <c r="AN141" s="379"/>
      <c r="AO141" s="379"/>
      <c r="AP141" s="379"/>
      <c r="AQ141" s="379"/>
      <c r="AR141" s="379"/>
      <c r="AS141" s="379">
        <f t="shared" si="69"/>
        <v>10526</v>
      </c>
      <c r="AT141" s="379">
        <f t="shared" si="70"/>
        <v>90</v>
      </c>
      <c r="AU141" s="379">
        <v>116</v>
      </c>
      <c r="AV141" s="379">
        <f t="shared" si="71"/>
        <v>86</v>
      </c>
      <c r="AW141" s="379" t="s">
        <v>43</v>
      </c>
      <c r="AX141" s="379">
        <f t="shared" si="72"/>
        <v>90</v>
      </c>
      <c r="AY141" s="382">
        <f t="shared" si="73"/>
        <v>116.95555555555555</v>
      </c>
      <c r="AZ141" s="177">
        <f t="shared" si="74"/>
        <v>0</v>
      </c>
    </row>
    <row r="142" spans="1:52" ht="15" customHeight="1" x14ac:dyDescent="0.2">
      <c r="A142" s="378" t="s">
        <v>423</v>
      </c>
      <c r="B142" s="379">
        <v>31</v>
      </c>
      <c r="C142" s="379">
        <v>292</v>
      </c>
      <c r="D142" s="379">
        <v>295</v>
      </c>
      <c r="E142" s="379">
        <v>385</v>
      </c>
      <c r="F142" s="379">
        <v>312</v>
      </c>
      <c r="G142" s="379">
        <v>341</v>
      </c>
      <c r="H142" s="379" t="s">
        <v>452</v>
      </c>
      <c r="I142" s="379">
        <v>353</v>
      </c>
      <c r="J142" s="379">
        <v>361</v>
      </c>
      <c r="K142" s="379">
        <v>364</v>
      </c>
      <c r="L142" s="379">
        <v>363</v>
      </c>
      <c r="M142" s="379">
        <v>363</v>
      </c>
      <c r="N142" s="380">
        <v>387</v>
      </c>
      <c r="O142" s="379">
        <v>385</v>
      </c>
      <c r="P142" s="348"/>
      <c r="Q142" s="379">
        <v>384</v>
      </c>
      <c r="R142" s="381">
        <v>312</v>
      </c>
      <c r="S142" s="379">
        <v>345</v>
      </c>
      <c r="T142" s="379">
        <v>369</v>
      </c>
      <c r="U142" s="379">
        <v>379</v>
      </c>
      <c r="V142" s="379">
        <v>349</v>
      </c>
      <c r="W142" s="379" t="s">
        <v>452</v>
      </c>
      <c r="X142" s="379">
        <v>341</v>
      </c>
      <c r="Y142" s="379">
        <v>356</v>
      </c>
      <c r="Z142" s="379">
        <v>355</v>
      </c>
      <c r="AA142" s="379">
        <v>359</v>
      </c>
      <c r="AB142" s="379">
        <v>346</v>
      </c>
      <c r="AC142" s="379">
        <v>335</v>
      </c>
      <c r="AD142" s="348"/>
      <c r="AE142" s="379">
        <v>320</v>
      </c>
      <c r="AF142" s="379">
        <v>311</v>
      </c>
      <c r="AG142" s="379">
        <v>349</v>
      </c>
      <c r="AH142" s="379">
        <v>348</v>
      </c>
      <c r="AI142" s="379">
        <v>342</v>
      </c>
      <c r="AJ142" s="379">
        <v>339</v>
      </c>
      <c r="AK142" s="379">
        <v>326</v>
      </c>
      <c r="AL142" s="379"/>
      <c r="AM142" s="379"/>
      <c r="AN142" s="379"/>
      <c r="AO142" s="379"/>
      <c r="AP142" s="379"/>
      <c r="AQ142" s="379"/>
      <c r="AR142" s="379"/>
      <c r="AS142" s="379">
        <f t="shared" si="69"/>
        <v>10766</v>
      </c>
      <c r="AT142" s="379">
        <f t="shared" si="70"/>
        <v>93</v>
      </c>
      <c r="AU142" s="379">
        <v>115</v>
      </c>
      <c r="AV142" s="379">
        <f t="shared" si="71"/>
        <v>71</v>
      </c>
      <c r="AW142" s="379" t="s">
        <v>43</v>
      </c>
      <c r="AX142" s="379">
        <f t="shared" si="72"/>
        <v>93</v>
      </c>
      <c r="AY142" s="382">
        <f t="shared" si="73"/>
        <v>115.76344086021506</v>
      </c>
      <c r="AZ142" s="177">
        <f t="shared" si="74"/>
        <v>0</v>
      </c>
    </row>
    <row r="143" spans="1:52" s="243" customFormat="1" ht="15" customHeight="1" x14ac:dyDescent="0.2">
      <c r="A143" s="240" t="s">
        <v>424</v>
      </c>
      <c r="B143" s="241">
        <v>4</v>
      </c>
      <c r="C143" s="241">
        <v>335</v>
      </c>
      <c r="D143" s="241">
        <v>356</v>
      </c>
      <c r="E143" s="241" t="s">
        <v>452</v>
      </c>
      <c r="F143" s="241" t="s">
        <v>452</v>
      </c>
      <c r="G143" s="241" t="s">
        <v>452</v>
      </c>
      <c r="H143" s="241" t="s">
        <v>452</v>
      </c>
      <c r="I143" s="241" t="s">
        <v>452</v>
      </c>
      <c r="J143" s="241" t="s">
        <v>452</v>
      </c>
      <c r="K143" s="241" t="s">
        <v>452</v>
      </c>
      <c r="L143" s="241" t="s">
        <v>452</v>
      </c>
      <c r="M143" s="241" t="s">
        <v>452</v>
      </c>
      <c r="N143" s="324" t="s">
        <v>452</v>
      </c>
      <c r="O143" s="241">
        <v>340</v>
      </c>
      <c r="P143" s="357"/>
      <c r="Q143" s="241" t="s">
        <v>452</v>
      </c>
      <c r="R143" s="347" t="s">
        <v>452</v>
      </c>
      <c r="S143" s="347" t="s">
        <v>452</v>
      </c>
      <c r="T143" s="241" t="s">
        <v>452</v>
      </c>
      <c r="U143" s="241" t="s">
        <v>452</v>
      </c>
      <c r="V143" s="241" t="s">
        <v>452</v>
      </c>
      <c r="W143" s="241" t="s">
        <v>452</v>
      </c>
      <c r="X143" s="241" t="s">
        <v>452</v>
      </c>
      <c r="Y143" s="241">
        <v>372</v>
      </c>
      <c r="Z143" s="241" t="s">
        <v>452</v>
      </c>
      <c r="AA143" s="241" t="s">
        <v>452</v>
      </c>
      <c r="AB143" s="241" t="s">
        <v>452</v>
      </c>
      <c r="AC143" s="241" t="s">
        <v>452</v>
      </c>
      <c r="AD143" s="357"/>
      <c r="AE143" s="241" t="s">
        <v>452</v>
      </c>
      <c r="AF143" s="241" t="s">
        <v>452</v>
      </c>
      <c r="AG143" s="241" t="s">
        <v>452</v>
      </c>
      <c r="AH143" s="241" t="s">
        <v>452</v>
      </c>
      <c r="AI143" s="241" t="s">
        <v>452</v>
      </c>
      <c r="AJ143" s="241" t="s">
        <v>452</v>
      </c>
      <c r="AK143" s="241" t="s">
        <v>452</v>
      </c>
      <c r="AL143" s="241"/>
      <c r="AM143" s="241"/>
      <c r="AN143" s="241"/>
      <c r="AO143" s="241"/>
      <c r="AP143" s="241"/>
      <c r="AQ143" s="241"/>
      <c r="AR143" s="241"/>
      <c r="AS143" s="241">
        <f t="shared" si="69"/>
        <v>1403</v>
      </c>
      <c r="AT143" s="241">
        <f t="shared" si="70"/>
        <v>12</v>
      </c>
      <c r="AU143" s="241">
        <v>116</v>
      </c>
      <c r="AV143" s="241">
        <f t="shared" si="71"/>
        <v>11</v>
      </c>
      <c r="AW143" s="241"/>
      <c r="AX143" s="241">
        <f t="shared" si="72"/>
        <v>12</v>
      </c>
      <c r="AY143" s="242">
        <f t="shared" si="73"/>
        <v>116.91666666666667</v>
      </c>
      <c r="AZ143" s="177">
        <f t="shared" si="74"/>
        <v>0</v>
      </c>
    </row>
    <row r="144" spans="1:52" ht="15" customHeight="1" x14ac:dyDescent="0.2">
      <c r="A144" s="240" t="s">
        <v>515</v>
      </c>
      <c r="B144" s="241">
        <v>2</v>
      </c>
      <c r="C144" s="241" t="s">
        <v>452</v>
      </c>
      <c r="D144" s="241" t="s">
        <v>452</v>
      </c>
      <c r="E144" s="241" t="s">
        <v>452</v>
      </c>
      <c r="F144" s="241" t="s">
        <v>452</v>
      </c>
      <c r="G144" s="241" t="s">
        <v>452</v>
      </c>
      <c r="H144" s="241">
        <v>362</v>
      </c>
      <c r="I144" s="241" t="s">
        <v>452</v>
      </c>
      <c r="J144" s="241">
        <v>312</v>
      </c>
      <c r="K144" s="241" t="s">
        <v>452</v>
      </c>
      <c r="L144" s="241" t="s">
        <v>452</v>
      </c>
      <c r="M144" s="241" t="s">
        <v>452</v>
      </c>
      <c r="N144" s="324" t="s">
        <v>452</v>
      </c>
      <c r="O144" s="241" t="s">
        <v>452</v>
      </c>
      <c r="P144" s="357"/>
      <c r="Q144" s="241" t="s">
        <v>452</v>
      </c>
      <c r="R144" s="347" t="s">
        <v>452</v>
      </c>
      <c r="S144" s="347" t="s">
        <v>452</v>
      </c>
      <c r="T144" s="241" t="s">
        <v>452</v>
      </c>
      <c r="U144" s="241" t="s">
        <v>452</v>
      </c>
      <c r="V144" s="241" t="s">
        <v>452</v>
      </c>
      <c r="W144" s="241" t="s">
        <v>452</v>
      </c>
      <c r="X144" s="241" t="s">
        <v>452</v>
      </c>
      <c r="Y144" s="241" t="s">
        <v>452</v>
      </c>
      <c r="Z144" s="241" t="s">
        <v>452</v>
      </c>
      <c r="AA144" s="241" t="s">
        <v>452</v>
      </c>
      <c r="AB144" s="241" t="s">
        <v>452</v>
      </c>
      <c r="AC144" s="241" t="s">
        <v>452</v>
      </c>
      <c r="AD144" s="357"/>
      <c r="AE144" s="241" t="s">
        <v>452</v>
      </c>
      <c r="AF144" s="241" t="s">
        <v>452</v>
      </c>
      <c r="AG144" s="241" t="s">
        <v>452</v>
      </c>
      <c r="AH144" s="241" t="s">
        <v>452</v>
      </c>
      <c r="AI144" s="241" t="s">
        <v>452</v>
      </c>
      <c r="AJ144" s="241" t="s">
        <v>452</v>
      </c>
      <c r="AK144" s="241" t="s">
        <v>452</v>
      </c>
      <c r="AL144" s="241"/>
      <c r="AM144" s="241"/>
      <c r="AN144" s="241"/>
      <c r="AO144" s="241"/>
      <c r="AP144" s="241"/>
      <c r="AQ144" s="241"/>
      <c r="AR144" s="241"/>
      <c r="AS144" s="241">
        <f t="shared" si="69"/>
        <v>674</v>
      </c>
      <c r="AT144" s="241">
        <f t="shared" si="70"/>
        <v>6</v>
      </c>
      <c r="AU144" s="241">
        <v>112</v>
      </c>
      <c r="AV144" s="241">
        <f t="shared" si="71"/>
        <v>2</v>
      </c>
      <c r="AW144" s="241"/>
      <c r="AX144" s="241">
        <f t="shared" si="72"/>
        <v>6</v>
      </c>
      <c r="AY144" s="242">
        <f t="shared" si="73"/>
        <v>112.33333333333333</v>
      </c>
      <c r="AZ144" s="177">
        <f t="shared" si="74"/>
        <v>0</v>
      </c>
    </row>
    <row r="145" spans="1:52" ht="15" customHeight="1" x14ac:dyDescent="0.2">
      <c r="A145" s="240" t="s">
        <v>664</v>
      </c>
      <c r="B145" s="241">
        <v>2</v>
      </c>
      <c r="C145" s="241" t="s">
        <v>452</v>
      </c>
      <c r="D145" s="241" t="s">
        <v>452</v>
      </c>
      <c r="E145" s="241" t="s">
        <v>452</v>
      </c>
      <c r="F145" s="241" t="s">
        <v>452</v>
      </c>
      <c r="G145" s="241" t="s">
        <v>452</v>
      </c>
      <c r="H145" s="241" t="s">
        <v>452</v>
      </c>
      <c r="I145" s="241" t="s">
        <v>452</v>
      </c>
      <c r="J145" s="241" t="s">
        <v>452</v>
      </c>
      <c r="K145" s="241" t="s">
        <v>452</v>
      </c>
      <c r="L145" s="241" t="s">
        <v>452</v>
      </c>
      <c r="M145" s="241" t="s">
        <v>452</v>
      </c>
      <c r="N145" s="324" t="s">
        <v>452</v>
      </c>
      <c r="O145" s="241" t="s">
        <v>452</v>
      </c>
      <c r="P145" s="357"/>
      <c r="Q145" s="241" t="s">
        <v>452</v>
      </c>
      <c r="R145" s="347" t="s">
        <v>452</v>
      </c>
      <c r="S145" s="347" t="s">
        <v>452</v>
      </c>
      <c r="T145" s="241" t="s">
        <v>452</v>
      </c>
      <c r="U145" s="241" t="s">
        <v>452</v>
      </c>
      <c r="V145" s="241" t="s">
        <v>452</v>
      </c>
      <c r="W145" s="241">
        <v>331</v>
      </c>
      <c r="X145" s="241" t="s">
        <v>452</v>
      </c>
      <c r="Y145" s="241" t="s">
        <v>452</v>
      </c>
      <c r="Z145" s="241" t="s">
        <v>452</v>
      </c>
      <c r="AA145" s="241" t="s">
        <v>452</v>
      </c>
      <c r="AB145" s="241" t="s">
        <v>452</v>
      </c>
      <c r="AC145" s="241" t="s">
        <v>452</v>
      </c>
      <c r="AD145" s="357"/>
      <c r="AE145" s="241" t="s">
        <v>452</v>
      </c>
      <c r="AF145" s="241" t="s">
        <v>452</v>
      </c>
      <c r="AG145" s="241">
        <v>315</v>
      </c>
      <c r="AH145" s="241" t="s">
        <v>452</v>
      </c>
      <c r="AI145" s="241" t="s">
        <v>452</v>
      </c>
      <c r="AJ145" s="241" t="s">
        <v>452</v>
      </c>
      <c r="AK145" s="241" t="s">
        <v>452</v>
      </c>
      <c r="AL145" s="241"/>
      <c r="AM145" s="241"/>
      <c r="AN145" s="241"/>
      <c r="AO145" s="241"/>
      <c r="AP145" s="241"/>
      <c r="AQ145" s="241"/>
      <c r="AR145" s="241"/>
      <c r="AS145" s="241">
        <f t="shared" si="69"/>
        <v>646</v>
      </c>
      <c r="AT145" s="241">
        <f t="shared" si="70"/>
        <v>6</v>
      </c>
      <c r="AU145" s="241">
        <v>107</v>
      </c>
      <c r="AV145" s="241">
        <f t="shared" si="71"/>
        <v>4</v>
      </c>
      <c r="AW145" s="241"/>
      <c r="AX145" s="241">
        <f t="shared" si="72"/>
        <v>6</v>
      </c>
      <c r="AY145" s="242">
        <f t="shared" si="73"/>
        <v>107.66666666666667</v>
      </c>
      <c r="AZ145" s="177">
        <f t="shared" si="74"/>
        <v>0</v>
      </c>
    </row>
    <row r="146" spans="1:52" ht="15" customHeight="1" x14ac:dyDescent="0.2">
      <c r="AZ146" s="184">
        <f>SUM(AZ138:AZ145)</f>
        <v>3</v>
      </c>
    </row>
    <row r="159" spans="1:52" ht="16.5" customHeight="1" x14ac:dyDescent="0.2"/>
  </sheetData>
  <sortState ref="A129:AY133">
    <sortCondition descending="1" ref="AY129"/>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84:AS85 AS74 AS32:AS33 AS21:AS22 AS65:AS66 AS11:AS12 AS43:AS44 AS96:AS97 AS55:AS56 AS106:AS107 AS115:AS116 AS146:AS236 AS136:AS137 AS127:AS128 AS4"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22" zoomScaleNormal="100" workbookViewId="0">
      <selection activeCell="B66" sqref="B66"/>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202</v>
      </c>
      <c r="B1" s="199"/>
      <c r="C1" s="199"/>
      <c r="D1" s="199"/>
      <c r="E1" s="200"/>
      <c r="F1" s="201"/>
      <c r="G1" s="198" t="s">
        <v>230</v>
      </c>
      <c r="H1" s="202"/>
      <c r="I1" s="202"/>
      <c r="J1" s="202"/>
      <c r="K1" s="200"/>
    </row>
    <row r="2" spans="1:11" ht="17.25" customHeight="1" x14ac:dyDescent="0.2">
      <c r="A2" s="155" t="s">
        <v>373</v>
      </c>
      <c r="B2" s="156">
        <v>102</v>
      </c>
      <c r="C2" s="156">
        <v>154</v>
      </c>
      <c r="D2" s="156">
        <v>122</v>
      </c>
      <c r="E2" s="164">
        <f t="shared" ref="E2:E7" si="0">SUM(B2:D2)</f>
        <v>378</v>
      </c>
      <c r="F2" s="157"/>
      <c r="G2" s="155" t="s">
        <v>448</v>
      </c>
      <c r="H2" s="156">
        <v>103</v>
      </c>
      <c r="I2" s="156">
        <v>127</v>
      </c>
      <c r="J2" s="156">
        <v>110</v>
      </c>
      <c r="K2" s="161">
        <f t="shared" ref="K2:K7" si="1">SUM(H2:J2)</f>
        <v>340</v>
      </c>
    </row>
    <row r="3" spans="1:11" ht="17.25" customHeight="1" x14ac:dyDescent="0.2">
      <c r="A3" s="155" t="s">
        <v>374</v>
      </c>
      <c r="B3" s="156">
        <v>136</v>
      </c>
      <c r="C3" s="156">
        <v>141</v>
      </c>
      <c r="D3" s="156">
        <v>108</v>
      </c>
      <c r="E3" s="164">
        <f t="shared" si="0"/>
        <v>385</v>
      </c>
      <c r="F3" s="157"/>
      <c r="G3" s="155" t="s">
        <v>676</v>
      </c>
      <c r="H3" s="156">
        <v>140</v>
      </c>
      <c r="I3" s="156">
        <v>107</v>
      </c>
      <c r="J3" s="156">
        <v>133</v>
      </c>
      <c r="K3" s="161">
        <f t="shared" si="1"/>
        <v>380</v>
      </c>
    </row>
    <row r="4" spans="1:11" ht="17.25" customHeight="1" x14ac:dyDescent="0.2">
      <c r="A4" s="155" t="s">
        <v>375</v>
      </c>
      <c r="B4" s="156">
        <v>116</v>
      </c>
      <c r="C4" s="156">
        <v>118</v>
      </c>
      <c r="D4" s="156">
        <v>104</v>
      </c>
      <c r="E4" s="164">
        <f t="shared" si="0"/>
        <v>338</v>
      </c>
      <c r="F4" s="157"/>
      <c r="G4" s="155" t="s">
        <v>381</v>
      </c>
      <c r="H4" s="156">
        <v>123</v>
      </c>
      <c r="I4" s="156">
        <v>106</v>
      </c>
      <c r="J4" s="156">
        <v>115</v>
      </c>
      <c r="K4" s="161">
        <f t="shared" si="1"/>
        <v>344</v>
      </c>
    </row>
    <row r="5" spans="1:11" ht="17.25" customHeight="1" x14ac:dyDescent="0.2">
      <c r="A5" s="155" t="s">
        <v>376</v>
      </c>
      <c r="B5" s="156">
        <v>113</v>
      </c>
      <c r="C5" s="156">
        <v>152</v>
      </c>
      <c r="D5" s="156">
        <v>124</v>
      </c>
      <c r="E5" s="164">
        <f t="shared" si="0"/>
        <v>389</v>
      </c>
      <c r="F5" s="157"/>
      <c r="G5" s="155" t="s">
        <v>384</v>
      </c>
      <c r="H5" s="156">
        <v>131</v>
      </c>
      <c r="I5" s="156">
        <v>121</v>
      </c>
      <c r="J5" s="156">
        <v>99</v>
      </c>
      <c r="K5" s="161">
        <f t="shared" si="1"/>
        <v>351</v>
      </c>
    </row>
    <row r="6" spans="1:11" ht="17.25" customHeight="1" x14ac:dyDescent="0.2">
      <c r="A6" s="155" t="s">
        <v>377</v>
      </c>
      <c r="B6" s="156">
        <v>106</v>
      </c>
      <c r="C6" s="156">
        <v>125</v>
      </c>
      <c r="D6" s="156">
        <v>104</v>
      </c>
      <c r="E6" s="164">
        <f t="shared" si="0"/>
        <v>335</v>
      </c>
      <c r="F6" s="157"/>
      <c r="G6" s="155" t="s">
        <v>383</v>
      </c>
      <c r="H6" s="156">
        <v>119</v>
      </c>
      <c r="I6" s="156">
        <v>105</v>
      </c>
      <c r="J6" s="156">
        <v>133</v>
      </c>
      <c r="K6" s="161">
        <f t="shared" si="1"/>
        <v>357</v>
      </c>
    </row>
    <row r="7" spans="1:11" ht="17.25" customHeight="1" x14ac:dyDescent="0.2">
      <c r="A7" s="159" t="s">
        <v>412</v>
      </c>
      <c r="B7" s="160">
        <f>SUM(B2:B6)</f>
        <v>573</v>
      </c>
      <c r="C7" s="206">
        <f>SUM(C2:C6)</f>
        <v>690</v>
      </c>
      <c r="D7" s="160">
        <f>SUM(D2:D6)</f>
        <v>562</v>
      </c>
      <c r="E7" s="205">
        <f t="shared" si="0"/>
        <v>1825</v>
      </c>
      <c r="F7" s="162"/>
      <c r="G7" s="159" t="s">
        <v>412</v>
      </c>
      <c r="H7" s="205">
        <f>SUM(H2:H6)</f>
        <v>616</v>
      </c>
      <c r="I7" s="161">
        <f>SUM(I2:I6)</f>
        <v>566</v>
      </c>
      <c r="J7" s="205">
        <f>SUM(J2:J6)</f>
        <v>590</v>
      </c>
      <c r="K7" s="161">
        <f t="shared" si="1"/>
        <v>1772</v>
      </c>
    </row>
    <row r="8" spans="1:11" s="298" customFormat="1" ht="17.25" customHeight="1" x14ac:dyDescent="0.4">
      <c r="A8" s="198" t="s">
        <v>201</v>
      </c>
      <c r="B8" s="199"/>
      <c r="C8" s="199"/>
      <c r="D8" s="199"/>
      <c r="E8" s="200"/>
      <c r="F8" s="201"/>
      <c r="G8" s="198" t="s">
        <v>198</v>
      </c>
      <c r="H8" s="202"/>
      <c r="I8" s="202"/>
      <c r="J8" s="202"/>
      <c r="K8" s="200"/>
    </row>
    <row r="9" spans="1:11" ht="17.25" customHeight="1" x14ac:dyDescent="0.2">
      <c r="A9" s="155" t="s">
        <v>395</v>
      </c>
      <c r="B9" s="156">
        <v>135</v>
      </c>
      <c r="C9" s="156">
        <v>116</v>
      </c>
      <c r="D9" s="156">
        <v>111</v>
      </c>
      <c r="E9" s="164">
        <f t="shared" ref="E9:E14" si="2">SUM(B9:D9)</f>
        <v>362</v>
      </c>
      <c r="F9" s="157"/>
      <c r="G9" s="155" t="s">
        <v>404</v>
      </c>
      <c r="H9" s="156">
        <v>113</v>
      </c>
      <c r="I9" s="156">
        <v>140</v>
      </c>
      <c r="J9" s="156">
        <v>103</v>
      </c>
      <c r="K9" s="161">
        <f t="shared" ref="K9:K14" si="3">SUM(H9:J9)</f>
        <v>356</v>
      </c>
    </row>
    <row r="10" spans="1:11" ht="17.25" customHeight="1" x14ac:dyDescent="0.2">
      <c r="A10" s="155" t="s">
        <v>396</v>
      </c>
      <c r="B10" s="156">
        <v>111</v>
      </c>
      <c r="C10" s="156">
        <v>119</v>
      </c>
      <c r="D10" s="156">
        <v>122</v>
      </c>
      <c r="E10" s="164">
        <f t="shared" si="2"/>
        <v>352</v>
      </c>
      <c r="F10" s="157"/>
      <c r="G10" s="155" t="s">
        <v>402</v>
      </c>
      <c r="H10" s="156">
        <v>135</v>
      </c>
      <c r="I10" s="156">
        <v>137</v>
      </c>
      <c r="J10" s="156">
        <v>94</v>
      </c>
      <c r="K10" s="161">
        <f t="shared" si="3"/>
        <v>366</v>
      </c>
    </row>
    <row r="11" spans="1:11" ht="17.25" customHeight="1" x14ac:dyDescent="0.2">
      <c r="A11" s="155" t="s">
        <v>460</v>
      </c>
      <c r="B11" s="156">
        <v>114</v>
      </c>
      <c r="C11" s="156">
        <v>111</v>
      </c>
      <c r="D11" s="156">
        <v>114</v>
      </c>
      <c r="E11" s="164">
        <f t="shared" si="2"/>
        <v>339</v>
      </c>
      <c r="F11" s="157"/>
      <c r="G11" s="155" t="s">
        <v>566</v>
      </c>
      <c r="H11" s="156">
        <v>122</v>
      </c>
      <c r="I11" s="156">
        <v>104</v>
      </c>
      <c r="J11" s="156">
        <v>117</v>
      </c>
      <c r="K11" s="161">
        <f t="shared" si="3"/>
        <v>343</v>
      </c>
    </row>
    <row r="12" spans="1:11" ht="17.25" customHeight="1" x14ac:dyDescent="0.2">
      <c r="A12" s="155" t="s">
        <v>449</v>
      </c>
      <c r="B12" s="156">
        <v>131</v>
      </c>
      <c r="C12" s="156">
        <v>114</v>
      </c>
      <c r="D12" s="156">
        <v>103</v>
      </c>
      <c r="E12" s="164">
        <f t="shared" si="2"/>
        <v>348</v>
      </c>
      <c r="F12" s="157"/>
      <c r="G12" s="155" t="s">
        <v>406</v>
      </c>
      <c r="H12" s="156">
        <v>102</v>
      </c>
      <c r="I12" s="156">
        <v>115</v>
      </c>
      <c r="J12" s="156">
        <v>135</v>
      </c>
      <c r="K12" s="161">
        <f t="shared" si="3"/>
        <v>352</v>
      </c>
    </row>
    <row r="13" spans="1:11" ht="17.25" customHeight="1" x14ac:dyDescent="0.2">
      <c r="A13" s="155" t="s">
        <v>399</v>
      </c>
      <c r="B13" s="156">
        <v>107</v>
      </c>
      <c r="C13" s="156">
        <v>124</v>
      </c>
      <c r="D13" s="156">
        <v>122</v>
      </c>
      <c r="E13" s="164">
        <f t="shared" si="2"/>
        <v>353</v>
      </c>
      <c r="F13" s="157"/>
      <c r="G13" s="155" t="s">
        <v>405</v>
      </c>
      <c r="H13" s="156">
        <v>114</v>
      </c>
      <c r="I13" s="156">
        <v>115</v>
      </c>
      <c r="J13" s="156">
        <v>106</v>
      </c>
      <c r="K13" s="161">
        <f t="shared" si="3"/>
        <v>335</v>
      </c>
    </row>
    <row r="14" spans="1:11" ht="17.25" customHeight="1" x14ac:dyDescent="0.2">
      <c r="A14" s="159" t="s">
        <v>378</v>
      </c>
      <c r="B14" s="206">
        <f>SUM(B9:B13)</f>
        <v>598</v>
      </c>
      <c r="C14" s="160">
        <f>SUM(C9:C13)</f>
        <v>584</v>
      </c>
      <c r="D14" s="206">
        <f>SUM(D9:D13)</f>
        <v>572</v>
      </c>
      <c r="E14" s="205">
        <f t="shared" si="2"/>
        <v>1754</v>
      </c>
      <c r="F14" s="162"/>
      <c r="G14" s="159" t="s">
        <v>379</v>
      </c>
      <c r="H14" s="161">
        <f>SUM(H9:H13)</f>
        <v>586</v>
      </c>
      <c r="I14" s="205">
        <f>SUM(I9:I13)</f>
        <v>611</v>
      </c>
      <c r="J14" s="161">
        <f>SUM(J9:J13)</f>
        <v>555</v>
      </c>
      <c r="K14" s="161">
        <f t="shared" si="3"/>
        <v>1752</v>
      </c>
    </row>
    <row r="15" spans="1:11" s="298" customFormat="1" ht="17.25" customHeight="1" x14ac:dyDescent="0.4">
      <c r="A15" s="198" t="s">
        <v>199</v>
      </c>
      <c r="B15" s="199"/>
      <c r="C15" s="199"/>
      <c r="D15" s="199"/>
      <c r="E15" s="200"/>
      <c r="F15" s="201"/>
      <c r="G15" s="198" t="s">
        <v>208</v>
      </c>
      <c r="H15" s="202"/>
      <c r="I15" s="202"/>
      <c r="J15" s="202"/>
      <c r="K15" s="200"/>
    </row>
    <row r="16" spans="1:11" ht="17.25" customHeight="1" x14ac:dyDescent="0.2">
      <c r="A16" s="155" t="s">
        <v>440</v>
      </c>
      <c r="B16" s="156">
        <v>95</v>
      </c>
      <c r="C16" s="156">
        <v>127</v>
      </c>
      <c r="D16" s="156">
        <v>144</v>
      </c>
      <c r="E16" s="164">
        <f t="shared" ref="E16:E21" si="4">SUM(B16:D16)</f>
        <v>366</v>
      </c>
      <c r="F16" s="157"/>
      <c r="G16" s="155" t="s">
        <v>443</v>
      </c>
      <c r="H16" s="156">
        <v>123</v>
      </c>
      <c r="I16" s="156">
        <v>110</v>
      </c>
      <c r="J16" s="156">
        <v>100</v>
      </c>
      <c r="K16" s="161">
        <f t="shared" ref="K16:K21" si="5">SUM(H16:J16)</f>
        <v>333</v>
      </c>
    </row>
    <row r="17" spans="1:11" ht="17.25" customHeight="1" x14ac:dyDescent="0.2">
      <c r="A17" s="155" t="s">
        <v>438</v>
      </c>
      <c r="B17" s="156">
        <v>111</v>
      </c>
      <c r="C17" s="156">
        <v>118</v>
      </c>
      <c r="D17" s="156">
        <v>150</v>
      </c>
      <c r="E17" s="164">
        <f t="shared" si="4"/>
        <v>379</v>
      </c>
      <c r="F17" s="157"/>
      <c r="G17" s="155" t="s">
        <v>446</v>
      </c>
      <c r="H17" s="156">
        <v>116</v>
      </c>
      <c r="I17" s="156">
        <v>140</v>
      </c>
      <c r="J17" s="156">
        <v>143</v>
      </c>
      <c r="K17" s="161">
        <f t="shared" si="5"/>
        <v>399</v>
      </c>
    </row>
    <row r="18" spans="1:11" ht="17.25" customHeight="1" x14ac:dyDescent="0.2">
      <c r="A18" s="155" t="s">
        <v>439</v>
      </c>
      <c r="B18" s="156">
        <v>109</v>
      </c>
      <c r="C18" s="156">
        <v>132</v>
      </c>
      <c r="D18" s="156">
        <v>114</v>
      </c>
      <c r="E18" s="164">
        <f t="shared" si="4"/>
        <v>355</v>
      </c>
      <c r="F18" s="157"/>
      <c r="G18" s="155" t="s">
        <v>468</v>
      </c>
      <c r="H18" s="156">
        <v>100</v>
      </c>
      <c r="I18" s="156">
        <v>110</v>
      </c>
      <c r="J18" s="156">
        <v>125</v>
      </c>
      <c r="K18" s="161">
        <f t="shared" si="5"/>
        <v>335</v>
      </c>
    </row>
    <row r="19" spans="1:11" ht="17.25" customHeight="1" x14ac:dyDescent="0.2">
      <c r="A19" s="155" t="s">
        <v>442</v>
      </c>
      <c r="B19" s="156">
        <v>133</v>
      </c>
      <c r="C19" s="156">
        <v>135</v>
      </c>
      <c r="D19" s="156">
        <v>152</v>
      </c>
      <c r="E19" s="164">
        <f t="shared" si="4"/>
        <v>420</v>
      </c>
      <c r="F19" s="157"/>
      <c r="G19" s="155" t="s">
        <v>609</v>
      </c>
      <c r="H19" s="156">
        <v>109</v>
      </c>
      <c r="I19" s="156">
        <v>143</v>
      </c>
      <c r="J19" s="156">
        <v>126</v>
      </c>
      <c r="K19" s="161">
        <f t="shared" si="5"/>
        <v>378</v>
      </c>
    </row>
    <row r="20" spans="1:11" ht="17.25" customHeight="1" x14ac:dyDescent="0.2">
      <c r="A20" s="155" t="s">
        <v>441</v>
      </c>
      <c r="B20" s="156">
        <v>119</v>
      </c>
      <c r="C20" s="156">
        <v>135</v>
      </c>
      <c r="D20" s="156">
        <v>100</v>
      </c>
      <c r="E20" s="164">
        <f t="shared" si="4"/>
        <v>354</v>
      </c>
      <c r="F20" s="157"/>
      <c r="G20" s="155" t="s">
        <v>447</v>
      </c>
      <c r="H20" s="156">
        <v>102</v>
      </c>
      <c r="I20" s="156">
        <v>113</v>
      </c>
      <c r="J20" s="156">
        <v>115</v>
      </c>
      <c r="K20" s="161">
        <f t="shared" si="5"/>
        <v>330</v>
      </c>
    </row>
    <row r="21" spans="1:11" ht="17.25" customHeight="1" x14ac:dyDescent="0.2">
      <c r="A21" s="159" t="s">
        <v>400</v>
      </c>
      <c r="B21" s="206">
        <f>SUM(B16:B20)</f>
        <v>567</v>
      </c>
      <c r="C21" s="206">
        <f>SUM(C16:C20)</f>
        <v>647</v>
      </c>
      <c r="D21" s="206">
        <f>SUM(D16:D20)</f>
        <v>660</v>
      </c>
      <c r="E21" s="205">
        <f t="shared" si="4"/>
        <v>1874</v>
      </c>
      <c r="F21" s="162"/>
      <c r="G21" s="159" t="s">
        <v>401</v>
      </c>
      <c r="H21" s="161">
        <f>SUM(H16:H20)</f>
        <v>550</v>
      </c>
      <c r="I21" s="161">
        <f>SUM(I16:I20)</f>
        <v>616</v>
      </c>
      <c r="J21" s="161">
        <f>SUM(J16:J20)</f>
        <v>609</v>
      </c>
      <c r="K21" s="161">
        <f t="shared" si="5"/>
        <v>1775</v>
      </c>
    </row>
    <row r="22" spans="1:11" s="298" customFormat="1" ht="17.25" customHeight="1" x14ac:dyDescent="0.4">
      <c r="A22" s="204" t="s">
        <v>206</v>
      </c>
      <c r="B22" s="202"/>
      <c r="C22" s="202"/>
      <c r="D22" s="202"/>
      <c r="E22" s="200"/>
      <c r="F22" s="201"/>
      <c r="G22" s="204" t="s">
        <v>204</v>
      </c>
      <c r="H22" s="202"/>
      <c r="I22" s="202"/>
      <c r="J22" s="202"/>
      <c r="K22" s="200"/>
    </row>
    <row r="23" spans="1:11" ht="17.25" customHeight="1" x14ac:dyDescent="0.2">
      <c r="A23" s="155" t="s">
        <v>428</v>
      </c>
      <c r="B23" s="156">
        <v>117</v>
      </c>
      <c r="C23" s="156">
        <v>115</v>
      </c>
      <c r="D23" s="156">
        <v>124</v>
      </c>
      <c r="E23" s="161">
        <f t="shared" ref="E23:E28" si="6">SUM(B23:D23)</f>
        <v>356</v>
      </c>
      <c r="F23" s="157"/>
      <c r="G23" s="155" t="s">
        <v>433</v>
      </c>
      <c r="H23" s="156">
        <v>130</v>
      </c>
      <c r="I23" s="156">
        <v>111</v>
      </c>
      <c r="J23" s="156">
        <v>91</v>
      </c>
      <c r="K23" s="161">
        <f t="shared" ref="K23:K28" si="7">SUM(H23:J23)</f>
        <v>332</v>
      </c>
    </row>
    <row r="24" spans="1:11" ht="17.25" customHeight="1" x14ac:dyDescent="0.2">
      <c r="A24" s="155" t="s">
        <v>431</v>
      </c>
      <c r="B24" s="156">
        <v>118</v>
      </c>
      <c r="C24" s="156">
        <v>127</v>
      </c>
      <c r="D24" s="156">
        <v>148</v>
      </c>
      <c r="E24" s="161">
        <f t="shared" si="6"/>
        <v>393</v>
      </c>
      <c r="F24" s="157"/>
      <c r="G24" s="155" t="s">
        <v>434</v>
      </c>
      <c r="H24" s="156">
        <v>114</v>
      </c>
      <c r="I24" s="156">
        <v>133</v>
      </c>
      <c r="J24" s="156">
        <v>101</v>
      </c>
      <c r="K24" s="161">
        <f t="shared" si="7"/>
        <v>348</v>
      </c>
    </row>
    <row r="25" spans="1:11" ht="17.25" customHeight="1" x14ac:dyDescent="0.2">
      <c r="A25" s="155" t="s">
        <v>430</v>
      </c>
      <c r="B25" s="156">
        <v>99</v>
      </c>
      <c r="C25" s="156">
        <v>121</v>
      </c>
      <c r="D25" s="156">
        <v>125</v>
      </c>
      <c r="E25" s="161">
        <f t="shared" si="6"/>
        <v>345</v>
      </c>
      <c r="F25" s="157"/>
      <c r="G25" s="155" t="s">
        <v>435</v>
      </c>
      <c r="H25" s="156">
        <v>99</v>
      </c>
      <c r="I25" s="156">
        <v>112</v>
      </c>
      <c r="J25" s="156">
        <v>122</v>
      </c>
      <c r="K25" s="161">
        <f t="shared" si="7"/>
        <v>333</v>
      </c>
    </row>
    <row r="26" spans="1:11" ht="17.25" customHeight="1" x14ac:dyDescent="0.2">
      <c r="A26" s="155" t="s">
        <v>453</v>
      </c>
      <c r="B26" s="156">
        <v>106</v>
      </c>
      <c r="C26" s="156">
        <v>128</v>
      </c>
      <c r="D26" s="156">
        <v>118</v>
      </c>
      <c r="E26" s="161">
        <f t="shared" si="6"/>
        <v>352</v>
      </c>
      <c r="F26" s="157"/>
      <c r="G26" s="155" t="s">
        <v>436</v>
      </c>
      <c r="H26" s="156">
        <v>117</v>
      </c>
      <c r="I26" s="156">
        <v>128</v>
      </c>
      <c r="J26" s="156">
        <v>113</v>
      </c>
      <c r="K26" s="161">
        <f t="shared" si="7"/>
        <v>358</v>
      </c>
    </row>
    <row r="27" spans="1:11" ht="17.25" customHeight="1" x14ac:dyDescent="0.2">
      <c r="A27" s="155" t="s">
        <v>432</v>
      </c>
      <c r="B27" s="156">
        <v>108</v>
      </c>
      <c r="C27" s="156">
        <v>129</v>
      </c>
      <c r="D27" s="156">
        <v>120</v>
      </c>
      <c r="E27" s="161">
        <f t="shared" si="6"/>
        <v>357</v>
      </c>
      <c r="F27" s="157"/>
      <c r="G27" s="155" t="s">
        <v>437</v>
      </c>
      <c r="H27" s="156">
        <v>130</v>
      </c>
      <c r="I27" s="156">
        <v>112</v>
      </c>
      <c r="J27" s="156">
        <v>129</v>
      </c>
      <c r="K27" s="161">
        <f t="shared" si="7"/>
        <v>371</v>
      </c>
    </row>
    <row r="28" spans="1:11" ht="17.25" customHeight="1" x14ac:dyDescent="0.2">
      <c r="A28" s="159" t="s">
        <v>378</v>
      </c>
      <c r="B28" s="161">
        <f>SUM(B23:B27)</f>
        <v>548</v>
      </c>
      <c r="C28" s="205">
        <f>SUM(C23:C27)</f>
        <v>620</v>
      </c>
      <c r="D28" s="205">
        <f>SUM(D23:D27)</f>
        <v>635</v>
      </c>
      <c r="E28" s="205">
        <f t="shared" si="6"/>
        <v>1803</v>
      </c>
      <c r="F28" s="162"/>
      <c r="G28" s="159" t="s">
        <v>379</v>
      </c>
      <c r="H28" s="205">
        <f>SUM(H23:H27)</f>
        <v>590</v>
      </c>
      <c r="I28" s="161">
        <f>SUM(I23:I27)</f>
        <v>596</v>
      </c>
      <c r="J28" s="161">
        <f>SUM(J23:J27)</f>
        <v>556</v>
      </c>
      <c r="K28" s="161">
        <f t="shared" si="7"/>
        <v>1742</v>
      </c>
    </row>
    <row r="29" spans="1:11" s="298" customFormat="1" ht="17.25" customHeight="1" x14ac:dyDescent="0.4">
      <c r="A29" s="204" t="s">
        <v>207</v>
      </c>
      <c r="B29" s="202"/>
      <c r="C29" s="202"/>
      <c r="D29" s="202"/>
      <c r="E29" s="200"/>
      <c r="F29" s="201"/>
      <c r="G29" s="204" t="s">
        <v>200</v>
      </c>
      <c r="H29" s="202"/>
      <c r="I29" s="202"/>
      <c r="J29" s="202"/>
      <c r="K29" s="200"/>
    </row>
    <row r="30" spans="1:11" ht="17.25" customHeight="1" x14ac:dyDescent="0.2">
      <c r="A30" s="155" t="s">
        <v>416</v>
      </c>
      <c r="B30" s="156">
        <v>105</v>
      </c>
      <c r="C30" s="156">
        <v>118</v>
      </c>
      <c r="D30" s="156">
        <v>90</v>
      </c>
      <c r="E30" s="161">
        <f t="shared" ref="E30:E35" si="8">SUM(B30:D30)</f>
        <v>313</v>
      </c>
      <c r="F30" s="157"/>
      <c r="G30" s="155" t="s">
        <v>407</v>
      </c>
      <c r="H30" s="156">
        <v>102</v>
      </c>
      <c r="I30" s="156">
        <v>110</v>
      </c>
      <c r="J30" s="156">
        <v>100</v>
      </c>
      <c r="K30" s="161">
        <f t="shared" ref="K30:K35" si="9">SUM(H30:J30)</f>
        <v>312</v>
      </c>
    </row>
    <row r="31" spans="1:11" ht="17.25" customHeight="1" x14ac:dyDescent="0.2">
      <c r="A31" s="155" t="s">
        <v>417</v>
      </c>
      <c r="B31" s="156">
        <v>102</v>
      </c>
      <c r="C31" s="156">
        <v>102</v>
      </c>
      <c r="D31" s="156">
        <v>118</v>
      </c>
      <c r="E31" s="161">
        <f t="shared" si="8"/>
        <v>322</v>
      </c>
      <c r="F31" s="157"/>
      <c r="G31" s="155" t="s">
        <v>704</v>
      </c>
      <c r="H31" s="156">
        <v>114</v>
      </c>
      <c r="I31" s="156">
        <v>122</v>
      </c>
      <c r="J31" s="156">
        <v>130</v>
      </c>
      <c r="K31" s="161">
        <f t="shared" si="9"/>
        <v>366</v>
      </c>
    </row>
    <row r="32" spans="1:11" ht="17.25" customHeight="1" x14ac:dyDescent="0.2">
      <c r="A32" s="155" t="s">
        <v>415</v>
      </c>
      <c r="B32" s="156">
        <v>116</v>
      </c>
      <c r="C32" s="156">
        <v>119</v>
      </c>
      <c r="D32" s="156">
        <v>125</v>
      </c>
      <c r="E32" s="161">
        <f t="shared" si="8"/>
        <v>360</v>
      </c>
      <c r="F32" s="157"/>
      <c r="G32" s="155" t="s">
        <v>409</v>
      </c>
      <c r="H32" s="156">
        <v>112</v>
      </c>
      <c r="I32" s="156">
        <v>126</v>
      </c>
      <c r="J32" s="156">
        <v>121</v>
      </c>
      <c r="K32" s="161">
        <f t="shared" si="9"/>
        <v>359</v>
      </c>
    </row>
    <row r="33" spans="1:11" ht="17.25" customHeight="1" x14ac:dyDescent="0.2">
      <c r="A33" s="155" t="s">
        <v>413</v>
      </c>
      <c r="B33" s="156">
        <v>106</v>
      </c>
      <c r="C33" s="156">
        <v>125</v>
      </c>
      <c r="D33" s="156">
        <v>132</v>
      </c>
      <c r="E33" s="161">
        <f t="shared" si="8"/>
        <v>363</v>
      </c>
      <c r="F33" s="157"/>
      <c r="G33" s="155" t="s">
        <v>410</v>
      </c>
      <c r="H33" s="156">
        <v>113</v>
      </c>
      <c r="I33" s="156">
        <v>100</v>
      </c>
      <c r="J33" s="156">
        <v>118</v>
      </c>
      <c r="K33" s="161">
        <f t="shared" si="9"/>
        <v>331</v>
      </c>
    </row>
    <row r="34" spans="1:11" ht="17.25" customHeight="1" x14ac:dyDescent="0.2">
      <c r="A34" s="155" t="s">
        <v>450</v>
      </c>
      <c r="B34" s="156">
        <v>94</v>
      </c>
      <c r="C34" s="156">
        <v>106</v>
      </c>
      <c r="D34" s="156">
        <v>114</v>
      </c>
      <c r="E34" s="161">
        <f t="shared" si="8"/>
        <v>314</v>
      </c>
      <c r="F34" s="157"/>
      <c r="G34" s="155" t="s">
        <v>411</v>
      </c>
      <c r="H34" s="156">
        <v>150</v>
      </c>
      <c r="I34" s="156">
        <v>99</v>
      </c>
      <c r="J34" s="156">
        <v>126</v>
      </c>
      <c r="K34" s="161">
        <f t="shared" si="9"/>
        <v>375</v>
      </c>
    </row>
    <row r="35" spans="1:11" ht="17.25" customHeight="1" x14ac:dyDescent="0.2">
      <c r="A35" s="159" t="s">
        <v>379</v>
      </c>
      <c r="B35" s="161">
        <f>SUM(B30:B34)</f>
        <v>523</v>
      </c>
      <c r="C35" s="205">
        <f>SUM(C30:C34)</f>
        <v>570</v>
      </c>
      <c r="D35" s="161">
        <f>SUM(D30:D34)</f>
        <v>579</v>
      </c>
      <c r="E35" s="161">
        <f t="shared" si="8"/>
        <v>1672</v>
      </c>
      <c r="F35" s="162"/>
      <c r="G35" s="159" t="s">
        <v>378</v>
      </c>
      <c r="H35" s="205">
        <f>SUM(H30:H34)</f>
        <v>591</v>
      </c>
      <c r="I35" s="161">
        <f>SUM(I30:I34)</f>
        <v>557</v>
      </c>
      <c r="J35" s="205">
        <f>SUM(J30:J34)</f>
        <v>595</v>
      </c>
      <c r="K35" s="205">
        <f t="shared" si="9"/>
        <v>1743</v>
      </c>
    </row>
    <row r="36" spans="1:11" s="298" customFormat="1" ht="17.25" customHeight="1" x14ac:dyDescent="0.4">
      <c r="A36" s="204" t="s">
        <v>209</v>
      </c>
      <c r="B36" s="202"/>
      <c r="C36" s="202"/>
      <c r="D36" s="202"/>
      <c r="E36" s="200"/>
      <c r="F36" s="201"/>
      <c r="G36" s="204" t="s">
        <v>231</v>
      </c>
      <c r="H36" s="202"/>
      <c r="I36" s="202"/>
      <c r="J36" s="202"/>
      <c r="K36" s="200"/>
    </row>
    <row r="37" spans="1:11" ht="17.25" customHeight="1" x14ac:dyDescent="0.2">
      <c r="A37" s="155" t="s">
        <v>385</v>
      </c>
      <c r="B37" s="156">
        <v>129</v>
      </c>
      <c r="C37" s="156">
        <v>120</v>
      </c>
      <c r="D37" s="156">
        <v>127</v>
      </c>
      <c r="E37" s="161">
        <f t="shared" ref="E37:E42" si="10">SUM(B37:D37)</f>
        <v>376</v>
      </c>
      <c r="F37" s="157"/>
      <c r="G37" s="155" t="s">
        <v>391</v>
      </c>
      <c r="H37" s="156">
        <v>131</v>
      </c>
      <c r="I37" s="156">
        <v>143</v>
      </c>
      <c r="J37" s="156">
        <v>119</v>
      </c>
      <c r="K37" s="161">
        <f t="shared" ref="K37:K42" si="11">SUM(H37:J37)</f>
        <v>393</v>
      </c>
    </row>
    <row r="38" spans="1:11" ht="17.25" customHeight="1" x14ac:dyDescent="0.2">
      <c r="A38" s="155" t="s">
        <v>386</v>
      </c>
      <c r="B38" s="156">
        <v>111</v>
      </c>
      <c r="C38" s="156">
        <v>142</v>
      </c>
      <c r="D38" s="156">
        <v>114</v>
      </c>
      <c r="E38" s="161">
        <f t="shared" si="10"/>
        <v>367</v>
      </c>
      <c r="F38" s="157"/>
      <c r="G38" s="155" t="s">
        <v>392</v>
      </c>
      <c r="H38" s="156">
        <v>95</v>
      </c>
      <c r="I38" s="156">
        <v>124</v>
      </c>
      <c r="J38" s="156">
        <v>114</v>
      </c>
      <c r="K38" s="161">
        <f t="shared" si="11"/>
        <v>333</v>
      </c>
    </row>
    <row r="39" spans="1:11" ht="17.25" customHeight="1" x14ac:dyDescent="0.2">
      <c r="A39" s="155" t="s">
        <v>387</v>
      </c>
      <c r="B39" s="156">
        <v>116</v>
      </c>
      <c r="C39" s="156">
        <v>139</v>
      </c>
      <c r="D39" s="156">
        <v>95</v>
      </c>
      <c r="E39" s="161">
        <f t="shared" si="10"/>
        <v>350</v>
      </c>
      <c r="F39" s="157"/>
      <c r="G39" s="155" t="s">
        <v>394</v>
      </c>
      <c r="H39" s="156">
        <v>142</v>
      </c>
      <c r="I39" s="156">
        <v>128</v>
      </c>
      <c r="J39" s="156">
        <v>154</v>
      </c>
      <c r="K39" s="161">
        <f t="shared" si="11"/>
        <v>424</v>
      </c>
    </row>
    <row r="40" spans="1:11" ht="17.25" customHeight="1" x14ac:dyDescent="0.2">
      <c r="A40" s="155" t="s">
        <v>388</v>
      </c>
      <c r="B40" s="156">
        <v>124</v>
      </c>
      <c r="C40" s="156">
        <v>116</v>
      </c>
      <c r="D40" s="156">
        <v>124</v>
      </c>
      <c r="E40" s="161">
        <f t="shared" si="10"/>
        <v>364</v>
      </c>
      <c r="F40" s="157"/>
      <c r="G40" s="155" t="s">
        <v>562</v>
      </c>
      <c r="H40" s="156">
        <v>112</v>
      </c>
      <c r="I40" s="156">
        <v>116</v>
      </c>
      <c r="J40" s="156">
        <v>139</v>
      </c>
      <c r="K40" s="161">
        <f t="shared" si="11"/>
        <v>367</v>
      </c>
    </row>
    <row r="41" spans="1:11" ht="17.25" customHeight="1" x14ac:dyDescent="0.2">
      <c r="A41" s="155" t="s">
        <v>389</v>
      </c>
      <c r="B41" s="156">
        <v>89</v>
      </c>
      <c r="C41" s="156">
        <v>165</v>
      </c>
      <c r="D41" s="156">
        <v>122</v>
      </c>
      <c r="E41" s="161">
        <f t="shared" si="10"/>
        <v>376</v>
      </c>
      <c r="F41" s="157"/>
      <c r="G41" s="155" t="s">
        <v>390</v>
      </c>
      <c r="H41" s="156">
        <v>85</v>
      </c>
      <c r="I41" s="156">
        <v>116</v>
      </c>
      <c r="J41" s="156">
        <v>124</v>
      </c>
      <c r="K41" s="161">
        <f t="shared" si="11"/>
        <v>325</v>
      </c>
    </row>
    <row r="42" spans="1:11" ht="17.25" customHeight="1" x14ac:dyDescent="0.2">
      <c r="A42" s="159" t="s">
        <v>412</v>
      </c>
      <c r="B42" s="205">
        <f>SUM(B37:B41)</f>
        <v>569</v>
      </c>
      <c r="C42" s="205">
        <f>SUM(C37:C41)</f>
        <v>682</v>
      </c>
      <c r="D42" s="161">
        <f>SUM(D37:D41)</f>
        <v>582</v>
      </c>
      <c r="E42" s="161">
        <f t="shared" si="10"/>
        <v>1833</v>
      </c>
      <c r="F42" s="162"/>
      <c r="G42" s="159" t="s">
        <v>412</v>
      </c>
      <c r="H42" s="161">
        <f>SUM(H37:H41)</f>
        <v>565</v>
      </c>
      <c r="I42" s="161">
        <f>SUM(I37:I41)</f>
        <v>627</v>
      </c>
      <c r="J42" s="205">
        <f>SUM(J37:J41)</f>
        <v>650</v>
      </c>
      <c r="K42" s="205">
        <f t="shared" si="11"/>
        <v>1842</v>
      </c>
    </row>
    <row r="43" spans="1:11" s="298" customFormat="1" ht="17.25" customHeight="1" x14ac:dyDescent="0.4">
      <c r="A43" s="204" t="s">
        <v>203</v>
      </c>
      <c r="B43" s="202"/>
      <c r="C43" s="202"/>
      <c r="D43" s="202"/>
      <c r="E43" s="200"/>
      <c r="F43" s="201"/>
      <c r="G43" s="204" t="s">
        <v>205</v>
      </c>
      <c r="H43" s="202"/>
      <c r="I43" s="202"/>
      <c r="J43" s="202"/>
      <c r="K43" s="200"/>
    </row>
    <row r="44" spans="1:11" ht="17.25" customHeight="1" x14ac:dyDescent="0.2">
      <c r="A44" s="155" t="s">
        <v>420</v>
      </c>
      <c r="B44" s="156">
        <v>124</v>
      </c>
      <c r="C44" s="156">
        <v>122</v>
      </c>
      <c r="D44" s="156">
        <v>153</v>
      </c>
      <c r="E44" s="161">
        <f t="shared" ref="E44:E49" si="12">SUM(B44:D44)</f>
        <v>399</v>
      </c>
      <c r="F44" s="157"/>
      <c r="G44" s="155" t="s">
        <v>423</v>
      </c>
      <c r="H44" s="156">
        <v>85</v>
      </c>
      <c r="I44" s="156">
        <v>109</v>
      </c>
      <c r="J44" s="156">
        <v>126</v>
      </c>
      <c r="K44" s="161">
        <f>SUM(H44:J44)</f>
        <v>320</v>
      </c>
    </row>
    <row r="45" spans="1:11" ht="17.25" customHeight="1" x14ac:dyDescent="0.2">
      <c r="A45" s="155" t="s">
        <v>419</v>
      </c>
      <c r="B45" s="156">
        <v>119</v>
      </c>
      <c r="C45" s="156">
        <v>121</v>
      </c>
      <c r="D45" s="156">
        <v>122</v>
      </c>
      <c r="E45" s="161">
        <f t="shared" si="12"/>
        <v>362</v>
      </c>
      <c r="F45" s="157"/>
      <c r="G45" s="155" t="s">
        <v>459</v>
      </c>
      <c r="H45" s="156">
        <v>98</v>
      </c>
      <c r="I45" s="156">
        <v>107</v>
      </c>
      <c r="J45" s="156">
        <v>118</v>
      </c>
      <c r="K45" s="161">
        <f>SUM(H45:J45)</f>
        <v>323</v>
      </c>
    </row>
    <row r="46" spans="1:11" ht="17.25" customHeight="1" x14ac:dyDescent="0.2">
      <c r="A46" s="155" t="s">
        <v>718</v>
      </c>
      <c r="B46" s="156">
        <v>99</v>
      </c>
      <c r="C46" s="156">
        <v>117</v>
      </c>
      <c r="D46" s="156">
        <v>98</v>
      </c>
      <c r="E46" s="161">
        <f t="shared" si="12"/>
        <v>314</v>
      </c>
      <c r="F46" s="157"/>
      <c r="G46" s="155" t="s">
        <v>427</v>
      </c>
      <c r="H46" s="156">
        <v>104</v>
      </c>
      <c r="I46" s="156">
        <v>116</v>
      </c>
      <c r="J46" s="156">
        <v>155</v>
      </c>
      <c r="K46" s="161">
        <f>SUM(H46:J46)</f>
        <v>375</v>
      </c>
    </row>
    <row r="47" spans="1:11" ht="17.25" customHeight="1" x14ac:dyDescent="0.2">
      <c r="A47" s="155" t="s">
        <v>422</v>
      </c>
      <c r="B47" s="156">
        <v>99</v>
      </c>
      <c r="C47" s="156">
        <v>108</v>
      </c>
      <c r="D47" s="156">
        <v>130</v>
      </c>
      <c r="E47" s="161">
        <f t="shared" si="12"/>
        <v>337</v>
      </c>
      <c r="F47" s="157"/>
      <c r="G47" s="155" t="s">
        <v>426</v>
      </c>
      <c r="H47" s="156">
        <v>145</v>
      </c>
      <c r="I47" s="156">
        <v>115</v>
      </c>
      <c r="J47" s="156">
        <v>111</v>
      </c>
      <c r="K47" s="161">
        <f>SUM(H47:J47)</f>
        <v>371</v>
      </c>
    </row>
    <row r="48" spans="1:11" ht="17.25" customHeight="1" x14ac:dyDescent="0.2">
      <c r="A48" s="155" t="s">
        <v>421</v>
      </c>
      <c r="B48" s="156">
        <v>126</v>
      </c>
      <c r="C48" s="156">
        <v>108</v>
      </c>
      <c r="D48" s="156">
        <v>128</v>
      </c>
      <c r="E48" s="161">
        <f t="shared" si="12"/>
        <v>362</v>
      </c>
      <c r="F48" s="157"/>
      <c r="G48" s="155" t="s">
        <v>451</v>
      </c>
      <c r="H48" s="156">
        <v>118</v>
      </c>
      <c r="I48" s="156">
        <v>95</v>
      </c>
      <c r="J48" s="156">
        <v>110</v>
      </c>
      <c r="K48" s="161">
        <f>SUM(H48:J48)</f>
        <v>323</v>
      </c>
    </row>
    <row r="49" spans="1:11" ht="17.25" customHeight="1" x14ac:dyDescent="0.2">
      <c r="A49" s="159" t="s">
        <v>400</v>
      </c>
      <c r="B49" s="205">
        <f>SUM(B44:B48)</f>
        <v>567</v>
      </c>
      <c r="C49" s="205">
        <f>SUM(C44:C48)</f>
        <v>576</v>
      </c>
      <c r="D49" s="205">
        <f>SUM(D44:D48)</f>
        <v>631</v>
      </c>
      <c r="E49" s="205">
        <f t="shared" si="12"/>
        <v>1774</v>
      </c>
      <c r="F49" s="162"/>
      <c r="G49" s="159" t="s">
        <v>401</v>
      </c>
      <c r="H49" s="161">
        <f>SUM(H44:H48)</f>
        <v>550</v>
      </c>
      <c r="I49" s="161">
        <f>SUM(I44:I48)</f>
        <v>542</v>
      </c>
      <c r="J49" s="161">
        <f>SUM(J44:J48)</f>
        <v>620</v>
      </c>
      <c r="K49" s="161">
        <f>SUM(K44:K48)</f>
        <v>1712</v>
      </c>
    </row>
    <row r="50" spans="1:11" ht="19.5" x14ac:dyDescent="0.35">
      <c r="A50" s="446" t="s">
        <v>33</v>
      </c>
      <c r="B50" s="447"/>
      <c r="C50" s="447"/>
      <c r="D50" s="447"/>
      <c r="E50" s="448"/>
      <c r="F50" s="154"/>
      <c r="G50" s="452" t="s">
        <v>34</v>
      </c>
      <c r="H50" s="453"/>
      <c r="I50" s="453"/>
      <c r="J50" s="453"/>
      <c r="K50" s="454"/>
    </row>
    <row r="51" spans="1:11" ht="19.5" x14ac:dyDescent="0.35">
      <c r="A51" s="449">
        <v>41341</v>
      </c>
      <c r="B51" s="450"/>
      <c r="C51" s="450"/>
      <c r="D51" s="450"/>
      <c r="E51" s="451"/>
      <c r="F51" s="154"/>
      <c r="G51" s="449">
        <f>A51+7</f>
        <v>41348</v>
      </c>
      <c r="H51" s="450"/>
      <c r="I51" s="450"/>
      <c r="J51" s="450"/>
      <c r="K51" s="451"/>
    </row>
    <row r="52" spans="1:11" ht="19.5" x14ac:dyDescent="0.3">
      <c r="A52" s="443" t="s">
        <v>714</v>
      </c>
      <c r="B52" s="444"/>
      <c r="C52" s="444"/>
      <c r="D52" s="444"/>
      <c r="E52" s="445"/>
      <c r="G52" s="443" t="s">
        <v>269</v>
      </c>
      <c r="H52" s="444"/>
      <c r="I52" s="444"/>
      <c r="J52" s="444"/>
      <c r="K52" s="445"/>
    </row>
    <row r="53" spans="1:11" ht="19.5" x14ac:dyDescent="0.3">
      <c r="A53" s="443" t="s">
        <v>263</v>
      </c>
      <c r="B53" s="444"/>
      <c r="C53" s="444"/>
      <c r="D53" s="444"/>
      <c r="E53" s="445"/>
      <c r="G53" s="443" t="s">
        <v>719</v>
      </c>
      <c r="H53" s="444"/>
      <c r="I53" s="444"/>
      <c r="J53" s="444"/>
      <c r="K53" s="445"/>
    </row>
    <row r="54" spans="1:11" ht="19.5" x14ac:dyDescent="0.3">
      <c r="A54" s="443" t="s">
        <v>715</v>
      </c>
      <c r="B54" s="444"/>
      <c r="C54" s="444"/>
      <c r="D54" s="444"/>
      <c r="E54" s="445"/>
      <c r="G54" s="443" t="s">
        <v>271</v>
      </c>
      <c r="H54" s="444"/>
      <c r="I54" s="444"/>
      <c r="J54" s="444"/>
      <c r="K54" s="445"/>
    </row>
    <row r="55" spans="1:11" ht="19.5" x14ac:dyDescent="0.3">
      <c r="A55" s="443" t="s">
        <v>716</v>
      </c>
      <c r="B55" s="444"/>
      <c r="C55" s="444"/>
      <c r="D55" s="444"/>
      <c r="E55" s="445"/>
      <c r="G55" s="443" t="s">
        <v>272</v>
      </c>
      <c r="H55" s="444"/>
      <c r="I55" s="444"/>
      <c r="J55" s="444"/>
      <c r="K55" s="445"/>
    </row>
    <row r="56" spans="1:11" ht="19.5" x14ac:dyDescent="0.3">
      <c r="A56" s="443" t="s">
        <v>266</v>
      </c>
      <c r="B56" s="444"/>
      <c r="C56" s="444"/>
      <c r="D56" s="444"/>
      <c r="E56" s="445"/>
      <c r="G56" s="443" t="s">
        <v>720</v>
      </c>
      <c r="H56" s="444"/>
      <c r="I56" s="444"/>
      <c r="J56" s="444"/>
      <c r="K56" s="445"/>
    </row>
    <row r="57" spans="1:11" ht="19.5" x14ac:dyDescent="0.3">
      <c r="A57" s="443" t="s">
        <v>717</v>
      </c>
      <c r="B57" s="444"/>
      <c r="C57" s="444"/>
      <c r="D57" s="444"/>
      <c r="E57" s="445"/>
      <c r="G57" s="443" t="s">
        <v>274</v>
      </c>
      <c r="H57" s="444"/>
      <c r="I57" s="444"/>
      <c r="J57" s="444"/>
      <c r="K57" s="445"/>
    </row>
    <row r="58" spans="1:11" ht="19.5" x14ac:dyDescent="0.3">
      <c r="A58" s="440" t="s">
        <v>268</v>
      </c>
      <c r="B58" s="441"/>
      <c r="C58" s="441"/>
      <c r="D58" s="441"/>
      <c r="E58" s="442"/>
      <c r="G58" s="440" t="s">
        <v>275</v>
      </c>
      <c r="H58" s="441"/>
      <c r="I58" s="441"/>
      <c r="J58" s="441"/>
      <c r="K58" s="442"/>
    </row>
    <row r="59" spans="1:11" ht="7.5" customHeight="1" x14ac:dyDescent="0.3"/>
    <row r="60" spans="1:11" ht="19.5" x14ac:dyDescent="0.3">
      <c r="A60" s="401" t="s">
        <v>706</v>
      </c>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&amp;"Calibri,Regular"&amp;12March 1, 2013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37" workbookViewId="0">
      <selection activeCell="B63" sqref="B63"/>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204</v>
      </c>
      <c r="B1" s="199"/>
      <c r="C1" s="199"/>
      <c r="D1" s="199"/>
      <c r="E1" s="200"/>
      <c r="F1" s="201"/>
      <c r="G1" s="198" t="s">
        <v>199</v>
      </c>
      <c r="H1" s="202"/>
      <c r="I1" s="202"/>
      <c r="J1" s="202"/>
      <c r="K1" s="200"/>
    </row>
    <row r="2" spans="1:11" ht="17.25" customHeight="1" x14ac:dyDescent="0.2">
      <c r="A2" s="155" t="s">
        <v>433</v>
      </c>
      <c r="B2" s="156">
        <v>122</v>
      </c>
      <c r="C2" s="156">
        <v>113</v>
      </c>
      <c r="D2" s="156">
        <v>148</v>
      </c>
      <c r="E2" s="164">
        <f t="shared" ref="E2:E7" si="0">SUM(B2:D2)</f>
        <v>383</v>
      </c>
      <c r="F2" s="157"/>
      <c r="G2" s="155" t="s">
        <v>440</v>
      </c>
      <c r="H2" s="156">
        <v>103</v>
      </c>
      <c r="I2" s="156">
        <v>135</v>
      </c>
      <c r="J2" s="156">
        <v>131</v>
      </c>
      <c r="K2" s="161">
        <f t="shared" ref="K2:K7" si="1">SUM(H2:J2)</f>
        <v>369</v>
      </c>
    </row>
    <row r="3" spans="1:11" ht="17.25" customHeight="1" x14ac:dyDescent="0.2">
      <c r="A3" s="155" t="s">
        <v>434</v>
      </c>
      <c r="B3" s="156">
        <v>117</v>
      </c>
      <c r="C3" s="156">
        <v>143</v>
      </c>
      <c r="D3" s="156">
        <v>115</v>
      </c>
      <c r="E3" s="164">
        <f t="shared" si="0"/>
        <v>375</v>
      </c>
      <c r="F3" s="157"/>
      <c r="G3" s="155" t="s">
        <v>438</v>
      </c>
      <c r="H3" s="156">
        <v>131</v>
      </c>
      <c r="I3" s="156">
        <v>116</v>
      </c>
      <c r="J3" s="156">
        <v>126</v>
      </c>
      <c r="K3" s="161">
        <f t="shared" si="1"/>
        <v>373</v>
      </c>
    </row>
    <row r="4" spans="1:11" ht="17.25" customHeight="1" x14ac:dyDescent="0.2">
      <c r="A4" s="155" t="s">
        <v>436</v>
      </c>
      <c r="B4" s="156">
        <v>113</v>
      </c>
      <c r="C4" s="156">
        <v>121</v>
      </c>
      <c r="D4" s="156">
        <v>122</v>
      </c>
      <c r="E4" s="164">
        <f t="shared" si="0"/>
        <v>356</v>
      </c>
      <c r="F4" s="157"/>
      <c r="G4" s="155" t="s">
        <v>439</v>
      </c>
      <c r="H4" s="156">
        <v>87</v>
      </c>
      <c r="I4" s="156">
        <v>116</v>
      </c>
      <c r="J4" s="156">
        <v>98</v>
      </c>
      <c r="K4" s="161">
        <f t="shared" si="1"/>
        <v>301</v>
      </c>
    </row>
    <row r="5" spans="1:11" ht="17.25" customHeight="1" x14ac:dyDescent="0.2">
      <c r="A5" s="155" t="s">
        <v>483</v>
      </c>
      <c r="B5" s="156">
        <v>144</v>
      </c>
      <c r="C5" s="156">
        <v>118</v>
      </c>
      <c r="D5" s="156">
        <v>133</v>
      </c>
      <c r="E5" s="164">
        <f t="shared" si="0"/>
        <v>395</v>
      </c>
      <c r="F5" s="157"/>
      <c r="G5" s="155" t="s">
        <v>442</v>
      </c>
      <c r="H5" s="156">
        <v>113</v>
      </c>
      <c r="I5" s="156">
        <v>128</v>
      </c>
      <c r="J5" s="156">
        <v>128</v>
      </c>
      <c r="K5" s="161">
        <f t="shared" si="1"/>
        <v>369</v>
      </c>
    </row>
    <row r="6" spans="1:11" ht="17.25" customHeight="1" x14ac:dyDescent="0.2">
      <c r="A6" s="155" t="s">
        <v>437</v>
      </c>
      <c r="B6" s="156">
        <v>108</v>
      </c>
      <c r="C6" s="156">
        <v>117</v>
      </c>
      <c r="D6" s="156">
        <v>114</v>
      </c>
      <c r="E6" s="164">
        <f t="shared" si="0"/>
        <v>339</v>
      </c>
      <c r="F6" s="157"/>
      <c r="G6" s="155" t="s">
        <v>441</v>
      </c>
      <c r="H6" s="156">
        <v>147</v>
      </c>
      <c r="I6" s="156">
        <v>140</v>
      </c>
      <c r="J6" s="156">
        <v>128</v>
      </c>
      <c r="K6" s="161">
        <f t="shared" si="1"/>
        <v>415</v>
      </c>
    </row>
    <row r="7" spans="1:11" ht="17.25" customHeight="1" x14ac:dyDescent="0.2">
      <c r="A7" s="159" t="s">
        <v>378</v>
      </c>
      <c r="B7" s="206">
        <f>SUM(B2:B6)</f>
        <v>604</v>
      </c>
      <c r="C7" s="160">
        <f>SUM(C2:C6)</f>
        <v>612</v>
      </c>
      <c r="D7" s="206">
        <f>SUM(D2:D6)</f>
        <v>632</v>
      </c>
      <c r="E7" s="205">
        <f t="shared" si="0"/>
        <v>1848</v>
      </c>
      <c r="F7" s="162"/>
      <c r="G7" s="159" t="s">
        <v>379</v>
      </c>
      <c r="H7" s="161">
        <f>SUM(H2:H6)</f>
        <v>581</v>
      </c>
      <c r="I7" s="205">
        <f>SUM(I2:I6)</f>
        <v>635</v>
      </c>
      <c r="J7" s="161">
        <f>SUM(J2:J6)</f>
        <v>611</v>
      </c>
      <c r="K7" s="161">
        <f t="shared" si="1"/>
        <v>1827</v>
      </c>
    </row>
    <row r="8" spans="1:11" s="298" customFormat="1" ht="17.25" customHeight="1" x14ac:dyDescent="0.4">
      <c r="A8" s="198" t="s">
        <v>206</v>
      </c>
      <c r="B8" s="199"/>
      <c r="C8" s="199"/>
      <c r="D8" s="199"/>
      <c r="E8" s="200"/>
      <c r="F8" s="201"/>
      <c r="G8" s="198" t="s">
        <v>200</v>
      </c>
      <c r="H8" s="202"/>
      <c r="I8" s="202"/>
      <c r="J8" s="202"/>
      <c r="K8" s="200"/>
    </row>
    <row r="9" spans="1:11" ht="17.25" customHeight="1" x14ac:dyDescent="0.2">
      <c r="A9" s="155" t="s">
        <v>428</v>
      </c>
      <c r="B9" s="156">
        <v>121</v>
      </c>
      <c r="C9" s="156">
        <v>98</v>
      </c>
      <c r="D9" s="156">
        <v>111</v>
      </c>
      <c r="E9" s="164">
        <f t="shared" ref="E9:E14" si="2">SUM(B9:D9)</f>
        <v>330</v>
      </c>
      <c r="F9" s="157"/>
      <c r="G9" s="155" t="s">
        <v>407</v>
      </c>
      <c r="H9" s="156">
        <v>96</v>
      </c>
      <c r="I9" s="156">
        <v>95</v>
      </c>
      <c r="J9" s="156">
        <v>99</v>
      </c>
      <c r="K9" s="161">
        <f t="shared" ref="K9:K14" si="3">SUM(H9:J9)</f>
        <v>290</v>
      </c>
    </row>
    <row r="10" spans="1:11" ht="17.25" customHeight="1" x14ac:dyDescent="0.2">
      <c r="A10" s="155" t="s">
        <v>431</v>
      </c>
      <c r="B10" s="156">
        <v>135</v>
      </c>
      <c r="C10" s="156">
        <v>116</v>
      </c>
      <c r="D10" s="156">
        <v>112</v>
      </c>
      <c r="E10" s="164">
        <f t="shared" si="2"/>
        <v>363</v>
      </c>
      <c r="F10" s="157"/>
      <c r="G10" s="155" t="s">
        <v>704</v>
      </c>
      <c r="H10" s="156">
        <v>136</v>
      </c>
      <c r="I10" s="156">
        <v>99</v>
      </c>
      <c r="J10" s="156">
        <v>133</v>
      </c>
      <c r="K10" s="161">
        <f t="shared" si="3"/>
        <v>368</v>
      </c>
    </row>
    <row r="11" spans="1:11" ht="17.25" customHeight="1" x14ac:dyDescent="0.2">
      <c r="A11" s="155" t="s">
        <v>430</v>
      </c>
      <c r="B11" s="156">
        <v>163</v>
      </c>
      <c r="C11" s="156">
        <v>104</v>
      </c>
      <c r="D11" s="156">
        <v>109</v>
      </c>
      <c r="E11" s="164">
        <f t="shared" si="2"/>
        <v>376</v>
      </c>
      <c r="F11" s="157"/>
      <c r="G11" s="155" t="s">
        <v>408</v>
      </c>
      <c r="H11" s="156">
        <v>127</v>
      </c>
      <c r="I11" s="156">
        <v>107</v>
      </c>
      <c r="J11" s="156">
        <v>100</v>
      </c>
      <c r="K11" s="161">
        <f t="shared" si="3"/>
        <v>334</v>
      </c>
    </row>
    <row r="12" spans="1:11" ht="17.25" customHeight="1" x14ac:dyDescent="0.2">
      <c r="A12" s="155" t="s">
        <v>453</v>
      </c>
      <c r="B12" s="156">
        <v>102</v>
      </c>
      <c r="C12" s="156">
        <v>110</v>
      </c>
      <c r="D12" s="156">
        <v>97</v>
      </c>
      <c r="E12" s="164">
        <f t="shared" si="2"/>
        <v>309</v>
      </c>
      <c r="F12" s="157"/>
      <c r="G12" s="155" t="s">
        <v>409</v>
      </c>
      <c r="H12" s="156">
        <v>120</v>
      </c>
      <c r="I12" s="156">
        <v>122</v>
      </c>
      <c r="J12" s="156">
        <v>115</v>
      </c>
      <c r="K12" s="161">
        <f t="shared" si="3"/>
        <v>357</v>
      </c>
    </row>
    <row r="13" spans="1:11" ht="17.25" customHeight="1" x14ac:dyDescent="0.2">
      <c r="A13" s="155" t="s">
        <v>432</v>
      </c>
      <c r="B13" s="156">
        <v>104</v>
      </c>
      <c r="C13" s="156">
        <v>134</v>
      </c>
      <c r="D13" s="156">
        <v>102</v>
      </c>
      <c r="E13" s="164">
        <f t="shared" si="2"/>
        <v>340</v>
      </c>
      <c r="F13" s="157"/>
      <c r="G13" s="155" t="s">
        <v>411</v>
      </c>
      <c r="H13" s="156">
        <v>105</v>
      </c>
      <c r="I13" s="156">
        <v>132</v>
      </c>
      <c r="J13" s="156">
        <v>119</v>
      </c>
      <c r="K13" s="161">
        <f t="shared" si="3"/>
        <v>356</v>
      </c>
    </row>
    <row r="14" spans="1:11" ht="17.25" customHeight="1" x14ac:dyDescent="0.2">
      <c r="A14" s="159" t="s">
        <v>378</v>
      </c>
      <c r="B14" s="206">
        <f>SUM(B9:B13)</f>
        <v>625</v>
      </c>
      <c r="C14" s="206">
        <f>SUM(C9:C13)</f>
        <v>562</v>
      </c>
      <c r="D14" s="160">
        <f>SUM(D9:D13)</f>
        <v>531</v>
      </c>
      <c r="E14" s="205">
        <f t="shared" si="2"/>
        <v>1718</v>
      </c>
      <c r="F14" s="162"/>
      <c r="G14" s="159" t="s">
        <v>379</v>
      </c>
      <c r="H14" s="161">
        <f>SUM(H9:H13)</f>
        <v>584</v>
      </c>
      <c r="I14" s="161">
        <f>SUM(I9:I13)</f>
        <v>555</v>
      </c>
      <c r="J14" s="205">
        <f>SUM(J9:J13)</f>
        <v>566</v>
      </c>
      <c r="K14" s="161">
        <f t="shared" si="3"/>
        <v>1705</v>
      </c>
    </row>
    <row r="15" spans="1:11" s="298" customFormat="1" ht="17.25" customHeight="1" x14ac:dyDescent="0.4">
      <c r="A15" s="198" t="s">
        <v>230</v>
      </c>
      <c r="B15" s="199"/>
      <c r="C15" s="199"/>
      <c r="D15" s="199"/>
      <c r="E15" s="200"/>
      <c r="F15" s="201"/>
      <c r="G15" s="198" t="s">
        <v>209</v>
      </c>
      <c r="H15" s="202"/>
      <c r="I15" s="202"/>
      <c r="J15" s="202"/>
      <c r="K15" s="200"/>
    </row>
    <row r="16" spans="1:11" ht="17.25" customHeight="1" x14ac:dyDescent="0.2">
      <c r="A16" s="155" t="s">
        <v>676</v>
      </c>
      <c r="B16" s="156">
        <v>123</v>
      </c>
      <c r="C16" s="156">
        <v>118</v>
      </c>
      <c r="D16" s="156">
        <v>122</v>
      </c>
      <c r="E16" s="164">
        <f t="shared" ref="E16:E21" si="4">SUM(B16:D16)</f>
        <v>363</v>
      </c>
      <c r="F16" s="157"/>
      <c r="G16" s="155" t="s">
        <v>385</v>
      </c>
      <c r="H16" s="156">
        <v>113</v>
      </c>
      <c r="I16" s="156">
        <v>168</v>
      </c>
      <c r="J16" s="156">
        <v>141</v>
      </c>
      <c r="K16" s="161">
        <f t="shared" ref="K16:K21" si="5">SUM(H16:J16)</f>
        <v>422</v>
      </c>
    </row>
    <row r="17" spans="1:11" ht="17.25" customHeight="1" x14ac:dyDescent="0.2">
      <c r="A17" s="155" t="s">
        <v>448</v>
      </c>
      <c r="B17" s="156">
        <v>126</v>
      </c>
      <c r="C17" s="156">
        <v>106</v>
      </c>
      <c r="D17" s="156">
        <v>123</v>
      </c>
      <c r="E17" s="164">
        <f t="shared" si="4"/>
        <v>355</v>
      </c>
      <c r="F17" s="157"/>
      <c r="G17" s="155" t="s">
        <v>386</v>
      </c>
      <c r="H17" s="156">
        <v>110</v>
      </c>
      <c r="I17" s="156">
        <v>122</v>
      </c>
      <c r="J17" s="156">
        <v>103</v>
      </c>
      <c r="K17" s="161">
        <f t="shared" si="5"/>
        <v>335</v>
      </c>
    </row>
    <row r="18" spans="1:11" ht="17.25" customHeight="1" x14ac:dyDescent="0.2">
      <c r="A18" s="155" t="s">
        <v>381</v>
      </c>
      <c r="B18" s="156">
        <v>116</v>
      </c>
      <c r="C18" s="156">
        <v>114</v>
      </c>
      <c r="D18" s="156">
        <v>115</v>
      </c>
      <c r="E18" s="164">
        <f t="shared" si="4"/>
        <v>345</v>
      </c>
      <c r="F18" s="157"/>
      <c r="G18" s="155" t="s">
        <v>387</v>
      </c>
      <c r="H18" s="156">
        <v>147</v>
      </c>
      <c r="I18" s="156">
        <v>140</v>
      </c>
      <c r="J18" s="156">
        <v>114</v>
      </c>
      <c r="K18" s="161">
        <f t="shared" si="5"/>
        <v>401</v>
      </c>
    </row>
    <row r="19" spans="1:11" ht="17.25" customHeight="1" x14ac:dyDescent="0.2">
      <c r="A19" s="155" t="s">
        <v>384</v>
      </c>
      <c r="B19" s="156">
        <v>126</v>
      </c>
      <c r="C19" s="156">
        <v>127</v>
      </c>
      <c r="D19" s="156">
        <v>134</v>
      </c>
      <c r="E19" s="164">
        <f t="shared" si="4"/>
        <v>387</v>
      </c>
      <c r="F19" s="157"/>
      <c r="G19" s="155" t="s">
        <v>389</v>
      </c>
      <c r="H19" s="156">
        <v>134</v>
      </c>
      <c r="I19" s="156">
        <v>103</v>
      </c>
      <c r="J19" s="156">
        <v>161</v>
      </c>
      <c r="K19" s="161">
        <f t="shared" si="5"/>
        <v>398</v>
      </c>
    </row>
    <row r="20" spans="1:11" ht="17.25" customHeight="1" x14ac:dyDescent="0.2">
      <c r="A20" s="155" t="s">
        <v>383</v>
      </c>
      <c r="B20" s="156">
        <v>105</v>
      </c>
      <c r="C20" s="156">
        <v>126</v>
      </c>
      <c r="D20" s="156">
        <v>108</v>
      </c>
      <c r="E20" s="164">
        <f t="shared" si="4"/>
        <v>339</v>
      </c>
      <c r="F20" s="157"/>
      <c r="G20" s="155" t="s">
        <v>388</v>
      </c>
      <c r="H20" s="156">
        <v>109</v>
      </c>
      <c r="I20" s="156">
        <v>125</v>
      </c>
      <c r="J20" s="156">
        <v>118</v>
      </c>
      <c r="K20" s="161">
        <f t="shared" si="5"/>
        <v>352</v>
      </c>
    </row>
    <row r="21" spans="1:11" ht="17.25" customHeight="1" x14ac:dyDescent="0.2">
      <c r="A21" s="159" t="s">
        <v>401</v>
      </c>
      <c r="B21" s="160">
        <f>SUM(B16:B20)</f>
        <v>596</v>
      </c>
      <c r="C21" s="160">
        <f>SUM(C16:C20)</f>
        <v>591</v>
      </c>
      <c r="D21" s="160">
        <f>SUM(D16:D20)</f>
        <v>602</v>
      </c>
      <c r="E21" s="161">
        <f t="shared" si="4"/>
        <v>1789</v>
      </c>
      <c r="F21" s="162"/>
      <c r="G21" s="159" t="s">
        <v>400</v>
      </c>
      <c r="H21" s="205">
        <f>SUM(H16:H20)</f>
        <v>613</v>
      </c>
      <c r="I21" s="205">
        <f>SUM(I16:I20)</f>
        <v>658</v>
      </c>
      <c r="J21" s="205">
        <f>SUM(J16:J20)</f>
        <v>637</v>
      </c>
      <c r="K21" s="205">
        <f t="shared" si="5"/>
        <v>1908</v>
      </c>
    </row>
    <row r="22" spans="1:11" s="298" customFormat="1" ht="17.25" customHeight="1" x14ac:dyDescent="0.4">
      <c r="A22" s="204" t="s">
        <v>201</v>
      </c>
      <c r="B22" s="202"/>
      <c r="C22" s="202"/>
      <c r="D22" s="202"/>
      <c r="E22" s="200"/>
      <c r="F22" s="201"/>
      <c r="G22" s="204" t="s">
        <v>202</v>
      </c>
      <c r="H22" s="202"/>
      <c r="I22" s="202"/>
      <c r="J22" s="202"/>
      <c r="K22" s="200"/>
    </row>
    <row r="23" spans="1:11" ht="17.25" customHeight="1" x14ac:dyDescent="0.2">
      <c r="A23" s="155" t="s">
        <v>395</v>
      </c>
      <c r="B23" s="156">
        <v>109</v>
      </c>
      <c r="C23" s="156">
        <v>126</v>
      </c>
      <c r="D23" s="156">
        <v>143</v>
      </c>
      <c r="E23" s="161">
        <f t="shared" ref="E23:E28" si="6">SUM(B23:D23)</f>
        <v>378</v>
      </c>
      <c r="F23" s="157"/>
      <c r="G23" s="155" t="s">
        <v>373</v>
      </c>
      <c r="H23" s="156">
        <v>106</v>
      </c>
      <c r="I23" s="156">
        <v>102</v>
      </c>
      <c r="J23" s="156">
        <v>130</v>
      </c>
      <c r="K23" s="161">
        <f t="shared" ref="K23:K28" si="7">SUM(H23:J23)</f>
        <v>338</v>
      </c>
    </row>
    <row r="24" spans="1:11" ht="17.25" customHeight="1" x14ac:dyDescent="0.2">
      <c r="A24" s="155" t="s">
        <v>396</v>
      </c>
      <c r="B24" s="156">
        <v>137</v>
      </c>
      <c r="C24" s="156">
        <v>118</v>
      </c>
      <c r="D24" s="156">
        <v>133</v>
      </c>
      <c r="E24" s="161">
        <f t="shared" si="6"/>
        <v>388</v>
      </c>
      <c r="F24" s="157"/>
      <c r="G24" s="155" t="s">
        <v>374</v>
      </c>
      <c r="H24" s="156">
        <v>106</v>
      </c>
      <c r="I24" s="156">
        <v>107</v>
      </c>
      <c r="J24" s="156">
        <v>135</v>
      </c>
      <c r="K24" s="161">
        <f t="shared" si="7"/>
        <v>348</v>
      </c>
    </row>
    <row r="25" spans="1:11" ht="17.25" customHeight="1" x14ac:dyDescent="0.2">
      <c r="A25" s="155" t="s">
        <v>449</v>
      </c>
      <c r="B25" s="156">
        <v>142</v>
      </c>
      <c r="C25" s="156">
        <v>119</v>
      </c>
      <c r="D25" s="156">
        <v>128</v>
      </c>
      <c r="E25" s="161">
        <f t="shared" si="6"/>
        <v>389</v>
      </c>
      <c r="F25" s="157"/>
      <c r="G25" s="155" t="s">
        <v>375</v>
      </c>
      <c r="H25" s="156">
        <v>120</v>
      </c>
      <c r="I25" s="156">
        <v>123</v>
      </c>
      <c r="J25" s="156">
        <v>108</v>
      </c>
      <c r="K25" s="161">
        <f t="shared" si="7"/>
        <v>351</v>
      </c>
    </row>
    <row r="26" spans="1:11" ht="17.25" customHeight="1" x14ac:dyDescent="0.2">
      <c r="A26" s="155" t="s">
        <v>398</v>
      </c>
      <c r="B26" s="156">
        <v>153</v>
      </c>
      <c r="C26" s="156">
        <v>108</v>
      </c>
      <c r="D26" s="156">
        <v>128</v>
      </c>
      <c r="E26" s="161">
        <f t="shared" si="6"/>
        <v>389</v>
      </c>
      <c r="F26" s="157"/>
      <c r="G26" s="155" t="s">
        <v>376</v>
      </c>
      <c r="H26" s="156">
        <v>124</v>
      </c>
      <c r="I26" s="156">
        <v>129</v>
      </c>
      <c r="J26" s="156">
        <v>133</v>
      </c>
      <c r="K26" s="161">
        <f t="shared" si="7"/>
        <v>386</v>
      </c>
    </row>
    <row r="27" spans="1:11" ht="17.25" customHeight="1" x14ac:dyDescent="0.2">
      <c r="A27" s="155" t="s">
        <v>399</v>
      </c>
      <c r="B27" s="156">
        <v>145</v>
      </c>
      <c r="C27" s="156">
        <v>111</v>
      </c>
      <c r="D27" s="156">
        <v>166</v>
      </c>
      <c r="E27" s="161">
        <f t="shared" si="6"/>
        <v>422</v>
      </c>
      <c r="F27" s="157"/>
      <c r="G27" s="155" t="s">
        <v>377</v>
      </c>
      <c r="H27" s="156">
        <v>127</v>
      </c>
      <c r="I27" s="156">
        <v>126</v>
      </c>
      <c r="J27" s="156">
        <v>137</v>
      </c>
      <c r="K27" s="161">
        <f t="shared" si="7"/>
        <v>390</v>
      </c>
    </row>
    <row r="28" spans="1:11" ht="17.25" customHeight="1" x14ac:dyDescent="0.2">
      <c r="A28" s="159" t="s">
        <v>378</v>
      </c>
      <c r="B28" s="205">
        <f>SUM(B23:B27)</f>
        <v>686</v>
      </c>
      <c r="C28" s="161">
        <f>SUM(C23:C27)</f>
        <v>582</v>
      </c>
      <c r="D28" s="205">
        <f>SUM(D23:D27)</f>
        <v>698</v>
      </c>
      <c r="E28" s="205">
        <f t="shared" si="6"/>
        <v>1966</v>
      </c>
      <c r="F28" s="162"/>
      <c r="G28" s="159" t="s">
        <v>379</v>
      </c>
      <c r="H28" s="161">
        <f>SUM(H23:H27)</f>
        <v>583</v>
      </c>
      <c r="I28" s="205">
        <f>SUM(I23:I27)</f>
        <v>587</v>
      </c>
      <c r="J28" s="161">
        <f>SUM(J23:J27)</f>
        <v>643</v>
      </c>
      <c r="K28" s="161">
        <f t="shared" si="7"/>
        <v>1813</v>
      </c>
    </row>
    <row r="29" spans="1:11" s="298" customFormat="1" ht="17.25" customHeight="1" x14ac:dyDescent="0.4">
      <c r="A29" s="204" t="s">
        <v>205</v>
      </c>
      <c r="B29" s="202"/>
      <c r="C29" s="202"/>
      <c r="D29" s="202"/>
      <c r="E29" s="200"/>
      <c r="F29" s="201"/>
      <c r="G29" s="204" t="s">
        <v>198</v>
      </c>
      <c r="H29" s="202"/>
      <c r="I29" s="202"/>
      <c r="J29" s="202"/>
      <c r="K29" s="200"/>
    </row>
    <row r="30" spans="1:11" ht="17.25" customHeight="1" x14ac:dyDescent="0.2">
      <c r="A30" s="155" t="s">
        <v>423</v>
      </c>
      <c r="B30" s="156">
        <v>106</v>
      </c>
      <c r="C30" s="156">
        <v>110</v>
      </c>
      <c r="D30" s="156">
        <v>95</v>
      </c>
      <c r="E30" s="161">
        <f t="shared" ref="E30:E35" si="8">SUM(B30:D30)</f>
        <v>311</v>
      </c>
      <c r="F30" s="157"/>
      <c r="G30" s="155" t="s">
        <v>404</v>
      </c>
      <c r="H30" s="156">
        <v>101</v>
      </c>
      <c r="I30" s="156">
        <v>114</v>
      </c>
      <c r="J30" s="156">
        <v>119</v>
      </c>
      <c r="K30" s="161">
        <f t="shared" ref="K30:K35" si="9">SUM(H30:J30)</f>
        <v>334</v>
      </c>
    </row>
    <row r="31" spans="1:11" ht="17.25" customHeight="1" x14ac:dyDescent="0.2">
      <c r="A31" s="155" t="s">
        <v>459</v>
      </c>
      <c r="B31" s="156">
        <v>127</v>
      </c>
      <c r="C31" s="156">
        <v>124</v>
      </c>
      <c r="D31" s="156">
        <v>136</v>
      </c>
      <c r="E31" s="161">
        <f t="shared" si="8"/>
        <v>387</v>
      </c>
      <c r="F31" s="157"/>
      <c r="G31" s="155" t="s">
        <v>402</v>
      </c>
      <c r="H31" s="156">
        <v>117</v>
      </c>
      <c r="I31" s="156">
        <v>124</v>
      </c>
      <c r="J31" s="156">
        <v>109</v>
      </c>
      <c r="K31" s="161">
        <f t="shared" si="9"/>
        <v>350</v>
      </c>
    </row>
    <row r="32" spans="1:11" ht="17.25" customHeight="1" x14ac:dyDescent="0.2">
      <c r="A32" s="155" t="s">
        <v>427</v>
      </c>
      <c r="B32" s="156">
        <v>125</v>
      </c>
      <c r="C32" s="156">
        <v>107</v>
      </c>
      <c r="D32" s="156">
        <v>120</v>
      </c>
      <c r="E32" s="161">
        <f t="shared" si="8"/>
        <v>352</v>
      </c>
      <c r="F32" s="157"/>
      <c r="G32" s="155" t="s">
        <v>566</v>
      </c>
      <c r="H32" s="156">
        <v>126</v>
      </c>
      <c r="I32" s="156">
        <v>117</v>
      </c>
      <c r="J32" s="156">
        <v>112</v>
      </c>
      <c r="K32" s="161">
        <f t="shared" si="9"/>
        <v>355</v>
      </c>
    </row>
    <row r="33" spans="1:11" ht="17.25" customHeight="1" x14ac:dyDescent="0.2">
      <c r="A33" s="155" t="s">
        <v>451</v>
      </c>
      <c r="B33" s="156">
        <v>107</v>
      </c>
      <c r="C33" s="156">
        <v>105</v>
      </c>
      <c r="D33" s="156">
        <v>116</v>
      </c>
      <c r="E33" s="161">
        <f t="shared" si="8"/>
        <v>328</v>
      </c>
      <c r="F33" s="157"/>
      <c r="G33" s="155" t="s">
        <v>406</v>
      </c>
      <c r="H33" s="156">
        <v>123</v>
      </c>
      <c r="I33" s="156">
        <v>113</v>
      </c>
      <c r="J33" s="156">
        <v>99</v>
      </c>
      <c r="K33" s="161">
        <f t="shared" si="9"/>
        <v>335</v>
      </c>
    </row>
    <row r="34" spans="1:11" ht="17.25" customHeight="1" x14ac:dyDescent="0.2">
      <c r="A34" s="155" t="s">
        <v>426</v>
      </c>
      <c r="B34" s="156">
        <v>103</v>
      </c>
      <c r="C34" s="156">
        <v>98</v>
      </c>
      <c r="D34" s="156">
        <v>137</v>
      </c>
      <c r="E34" s="161">
        <f t="shared" si="8"/>
        <v>338</v>
      </c>
      <c r="F34" s="157"/>
      <c r="G34" s="155" t="s">
        <v>405</v>
      </c>
      <c r="H34" s="156">
        <v>120</v>
      </c>
      <c r="I34" s="156">
        <v>89</v>
      </c>
      <c r="J34" s="156">
        <v>96</v>
      </c>
      <c r="K34" s="161">
        <f t="shared" si="9"/>
        <v>305</v>
      </c>
    </row>
    <row r="35" spans="1:11" ht="17.25" customHeight="1" x14ac:dyDescent="0.2">
      <c r="A35" s="159" t="s">
        <v>412</v>
      </c>
      <c r="B35" s="161">
        <f>SUM(B30:B34)</f>
        <v>568</v>
      </c>
      <c r="C35" s="161">
        <f>SUM(C30:C34)</f>
        <v>544</v>
      </c>
      <c r="D35" s="205">
        <f>SUM(D30:D34)</f>
        <v>604</v>
      </c>
      <c r="E35" s="205">
        <f t="shared" si="8"/>
        <v>1716</v>
      </c>
      <c r="F35" s="162"/>
      <c r="G35" s="159" t="s">
        <v>412</v>
      </c>
      <c r="H35" s="205">
        <f>SUM(H30:H34)</f>
        <v>587</v>
      </c>
      <c r="I35" s="205">
        <f>SUM(I30:I34)</f>
        <v>557</v>
      </c>
      <c r="J35" s="161">
        <f>SUM(J30:J34)</f>
        <v>535</v>
      </c>
      <c r="K35" s="161">
        <f t="shared" si="9"/>
        <v>1679</v>
      </c>
    </row>
    <row r="36" spans="1:11" s="298" customFormat="1" ht="17.25" customHeight="1" x14ac:dyDescent="0.4">
      <c r="A36" s="204" t="s">
        <v>208</v>
      </c>
      <c r="B36" s="202"/>
      <c r="C36" s="202"/>
      <c r="D36" s="202"/>
      <c r="E36" s="200"/>
      <c r="F36" s="201"/>
      <c r="G36" s="204" t="s">
        <v>203</v>
      </c>
      <c r="H36" s="202"/>
      <c r="I36" s="202"/>
      <c r="J36" s="202"/>
      <c r="K36" s="200"/>
    </row>
    <row r="37" spans="1:11" ht="17.25" customHeight="1" x14ac:dyDescent="0.2">
      <c r="A37" s="155" t="s">
        <v>468</v>
      </c>
      <c r="B37" s="156">
        <v>118</v>
      </c>
      <c r="C37" s="156">
        <v>133</v>
      </c>
      <c r="D37" s="156">
        <v>122</v>
      </c>
      <c r="E37" s="161">
        <f t="shared" ref="E37:E42" si="10">SUM(B37:D37)</f>
        <v>373</v>
      </c>
      <c r="F37" s="157"/>
      <c r="G37" s="155" t="s">
        <v>420</v>
      </c>
      <c r="H37" s="156">
        <v>107</v>
      </c>
      <c r="I37" s="156">
        <v>118</v>
      </c>
      <c r="J37" s="156">
        <v>122</v>
      </c>
      <c r="K37" s="161">
        <f t="shared" ref="K37:K42" si="11">SUM(H37:J37)</f>
        <v>347</v>
      </c>
    </row>
    <row r="38" spans="1:11" ht="17.25" customHeight="1" x14ac:dyDescent="0.2">
      <c r="A38" s="155" t="s">
        <v>446</v>
      </c>
      <c r="B38" s="156">
        <v>106</v>
      </c>
      <c r="C38" s="156">
        <v>111</v>
      </c>
      <c r="D38" s="156">
        <v>95</v>
      </c>
      <c r="E38" s="161">
        <f t="shared" si="10"/>
        <v>312</v>
      </c>
      <c r="F38" s="157"/>
      <c r="G38" s="155" t="s">
        <v>419</v>
      </c>
      <c r="H38" s="156">
        <v>143</v>
      </c>
      <c r="I38" s="156">
        <v>115</v>
      </c>
      <c r="J38" s="156">
        <v>121</v>
      </c>
      <c r="K38" s="161">
        <f t="shared" si="11"/>
        <v>379</v>
      </c>
    </row>
    <row r="39" spans="1:11" ht="17.25" customHeight="1" x14ac:dyDescent="0.2">
      <c r="A39" s="155" t="s">
        <v>447</v>
      </c>
      <c r="B39" s="156">
        <v>97</v>
      </c>
      <c r="C39" s="156">
        <v>117</v>
      </c>
      <c r="D39" s="156">
        <v>111</v>
      </c>
      <c r="E39" s="161">
        <f t="shared" si="10"/>
        <v>325</v>
      </c>
      <c r="F39" s="157"/>
      <c r="G39" s="155" t="s">
        <v>418</v>
      </c>
      <c r="H39" s="156">
        <v>99</v>
      </c>
      <c r="I39" s="156">
        <v>132</v>
      </c>
      <c r="J39" s="156">
        <v>108</v>
      </c>
      <c r="K39" s="161">
        <f t="shared" si="11"/>
        <v>339</v>
      </c>
    </row>
    <row r="40" spans="1:11" ht="17.25" customHeight="1" x14ac:dyDescent="0.2">
      <c r="A40" s="155" t="s">
        <v>609</v>
      </c>
      <c r="B40" s="156">
        <v>101</v>
      </c>
      <c r="C40" s="156">
        <v>102</v>
      </c>
      <c r="D40" s="156">
        <v>111</v>
      </c>
      <c r="E40" s="161">
        <f t="shared" si="10"/>
        <v>314</v>
      </c>
      <c r="F40" s="157"/>
      <c r="G40" s="155" t="s">
        <v>422</v>
      </c>
      <c r="H40" s="156">
        <v>128</v>
      </c>
      <c r="I40" s="156">
        <v>109</v>
      </c>
      <c r="J40" s="156">
        <v>106</v>
      </c>
      <c r="K40" s="161">
        <f t="shared" si="11"/>
        <v>343</v>
      </c>
    </row>
    <row r="41" spans="1:11" ht="17.25" customHeight="1" x14ac:dyDescent="0.2">
      <c r="A41" s="155" t="s">
        <v>443</v>
      </c>
      <c r="B41" s="156">
        <v>107</v>
      </c>
      <c r="C41" s="156">
        <v>90</v>
      </c>
      <c r="D41" s="156">
        <v>132</v>
      </c>
      <c r="E41" s="161">
        <f t="shared" si="10"/>
        <v>329</v>
      </c>
      <c r="F41" s="157"/>
      <c r="G41" s="155" t="s">
        <v>421</v>
      </c>
      <c r="H41" s="156">
        <v>134</v>
      </c>
      <c r="I41" s="156">
        <v>116</v>
      </c>
      <c r="J41" s="156">
        <v>120</v>
      </c>
      <c r="K41" s="161">
        <f t="shared" si="11"/>
        <v>370</v>
      </c>
    </row>
    <row r="42" spans="1:11" ht="17.25" customHeight="1" x14ac:dyDescent="0.2">
      <c r="A42" s="159" t="s">
        <v>401</v>
      </c>
      <c r="B42" s="161">
        <f>SUM(B37:B41)</f>
        <v>529</v>
      </c>
      <c r="C42" s="161">
        <f>SUM(C37:C41)</f>
        <v>553</v>
      </c>
      <c r="D42" s="161">
        <f>SUM(D37:D41)</f>
        <v>571</v>
      </c>
      <c r="E42" s="161">
        <f t="shared" si="10"/>
        <v>1653</v>
      </c>
      <c r="F42" s="162"/>
      <c r="G42" s="159" t="s">
        <v>400</v>
      </c>
      <c r="H42" s="205">
        <f>SUM(H37:H41)</f>
        <v>611</v>
      </c>
      <c r="I42" s="205">
        <f>SUM(I37:I41)</f>
        <v>590</v>
      </c>
      <c r="J42" s="205">
        <f>SUM(J37:J41)</f>
        <v>577</v>
      </c>
      <c r="K42" s="205">
        <f t="shared" si="11"/>
        <v>1778</v>
      </c>
    </row>
    <row r="43" spans="1:11" s="298" customFormat="1" ht="17.25" customHeight="1" x14ac:dyDescent="0.4">
      <c r="A43" s="204" t="s">
        <v>207</v>
      </c>
      <c r="B43" s="202"/>
      <c r="C43" s="202"/>
      <c r="D43" s="202"/>
      <c r="E43" s="200"/>
      <c r="F43" s="201"/>
      <c r="G43" s="204" t="s">
        <v>231</v>
      </c>
      <c r="H43" s="202"/>
      <c r="I43" s="202"/>
      <c r="J43" s="202"/>
      <c r="K43" s="200"/>
    </row>
    <row r="44" spans="1:11" ht="17.25" customHeight="1" x14ac:dyDescent="0.2">
      <c r="A44" s="155" t="s">
        <v>417</v>
      </c>
      <c r="B44" s="156">
        <v>104</v>
      </c>
      <c r="C44" s="156">
        <v>114</v>
      </c>
      <c r="D44" s="156">
        <v>105</v>
      </c>
      <c r="E44" s="161">
        <f t="shared" ref="E44:E49" si="12">SUM(B44:D44)</f>
        <v>323</v>
      </c>
      <c r="F44" s="157"/>
      <c r="G44" s="155" t="s">
        <v>391</v>
      </c>
      <c r="H44" s="156">
        <v>109</v>
      </c>
      <c r="I44" s="156">
        <v>136</v>
      </c>
      <c r="J44" s="156">
        <v>114</v>
      </c>
      <c r="K44" s="161">
        <f>SUM(H44:J44)</f>
        <v>359</v>
      </c>
    </row>
    <row r="45" spans="1:11" ht="17.25" customHeight="1" x14ac:dyDescent="0.2">
      <c r="A45" s="155" t="s">
        <v>497</v>
      </c>
      <c r="B45" s="156">
        <v>116</v>
      </c>
      <c r="C45" s="156">
        <v>92</v>
      </c>
      <c r="D45" s="156">
        <v>119</v>
      </c>
      <c r="E45" s="161">
        <f t="shared" si="12"/>
        <v>327</v>
      </c>
      <c r="F45" s="157"/>
      <c r="G45" s="155" t="s">
        <v>444</v>
      </c>
      <c r="H45" s="156">
        <v>167</v>
      </c>
      <c r="I45" s="156">
        <v>131</v>
      </c>
      <c r="J45" s="156">
        <v>136</v>
      </c>
      <c r="K45" s="161">
        <f>SUM(H45:J45)</f>
        <v>434</v>
      </c>
    </row>
    <row r="46" spans="1:11" ht="17.25" customHeight="1" x14ac:dyDescent="0.2">
      <c r="A46" s="155" t="s">
        <v>415</v>
      </c>
      <c r="B46" s="156">
        <v>109</v>
      </c>
      <c r="C46" s="156">
        <v>138</v>
      </c>
      <c r="D46" s="156">
        <v>100</v>
      </c>
      <c r="E46" s="161">
        <f t="shared" si="12"/>
        <v>347</v>
      </c>
      <c r="F46" s="157"/>
      <c r="G46" s="155" t="s">
        <v>394</v>
      </c>
      <c r="H46" s="156">
        <v>100</v>
      </c>
      <c r="I46" s="156">
        <v>127</v>
      </c>
      <c r="J46" s="156">
        <v>127</v>
      </c>
      <c r="K46" s="161">
        <f>SUM(H46:J46)</f>
        <v>354</v>
      </c>
    </row>
    <row r="47" spans="1:11" ht="17.25" customHeight="1" x14ac:dyDescent="0.2">
      <c r="A47" s="155" t="s">
        <v>413</v>
      </c>
      <c r="B47" s="156">
        <v>107</v>
      </c>
      <c r="C47" s="156">
        <v>125</v>
      </c>
      <c r="D47" s="156">
        <v>91</v>
      </c>
      <c r="E47" s="161">
        <f t="shared" si="12"/>
        <v>323</v>
      </c>
      <c r="F47" s="157"/>
      <c r="G47" s="155" t="s">
        <v>562</v>
      </c>
      <c r="H47" s="156">
        <v>129</v>
      </c>
      <c r="I47" s="156">
        <v>115</v>
      </c>
      <c r="J47" s="156">
        <v>107</v>
      </c>
      <c r="K47" s="161">
        <f>SUM(H47:J47)</f>
        <v>351</v>
      </c>
    </row>
    <row r="48" spans="1:11" ht="17.25" customHeight="1" x14ac:dyDescent="0.2">
      <c r="A48" s="155" t="s">
        <v>450</v>
      </c>
      <c r="B48" s="156">
        <v>109</v>
      </c>
      <c r="C48" s="156">
        <v>135</v>
      </c>
      <c r="D48" s="156">
        <v>103</v>
      </c>
      <c r="E48" s="161">
        <f t="shared" si="12"/>
        <v>347</v>
      </c>
      <c r="F48" s="157"/>
      <c r="G48" s="155" t="s">
        <v>390</v>
      </c>
      <c r="H48" s="156">
        <v>122</v>
      </c>
      <c r="I48" s="156">
        <v>122</v>
      </c>
      <c r="J48" s="156">
        <v>124</v>
      </c>
      <c r="K48" s="161">
        <f>SUM(H48:J48)</f>
        <v>368</v>
      </c>
    </row>
    <row r="49" spans="1:11" ht="17.25" customHeight="1" x14ac:dyDescent="0.2">
      <c r="A49" s="159" t="s">
        <v>401</v>
      </c>
      <c r="B49" s="161">
        <f>SUM(B44:B48)</f>
        <v>545</v>
      </c>
      <c r="C49" s="161">
        <f>SUM(C44:C48)</f>
        <v>604</v>
      </c>
      <c r="D49" s="161">
        <f>SUM(D44:D48)</f>
        <v>518</v>
      </c>
      <c r="E49" s="161">
        <f t="shared" si="12"/>
        <v>1667</v>
      </c>
      <c r="F49" s="162"/>
      <c r="G49" s="159" t="s">
        <v>400</v>
      </c>
      <c r="H49" s="205">
        <f>SUM(H44:H48)</f>
        <v>627</v>
      </c>
      <c r="I49" s="205">
        <f>SUM(I44:I48)</f>
        <v>631</v>
      </c>
      <c r="J49" s="205">
        <f>SUM(J44:J48)</f>
        <v>608</v>
      </c>
      <c r="K49" s="205">
        <f>SUM(K44:K48)</f>
        <v>1866</v>
      </c>
    </row>
    <row r="50" spans="1:11" ht="19.5" x14ac:dyDescent="0.35">
      <c r="A50" s="446" t="s">
        <v>34</v>
      </c>
      <c r="B50" s="447"/>
      <c r="C50" s="447"/>
      <c r="D50" s="447"/>
      <c r="E50" s="448"/>
      <c r="F50" s="154"/>
      <c r="G50" s="452" t="s">
        <v>35</v>
      </c>
      <c r="H50" s="453"/>
      <c r="I50" s="453"/>
      <c r="J50" s="453"/>
      <c r="K50" s="454"/>
    </row>
    <row r="51" spans="1:11" ht="19.5" x14ac:dyDescent="0.35">
      <c r="A51" s="449">
        <v>41348</v>
      </c>
      <c r="B51" s="450"/>
      <c r="C51" s="450"/>
      <c r="D51" s="450"/>
      <c r="E51" s="451"/>
      <c r="F51" s="154"/>
      <c r="G51" s="449">
        <f>A51+7</f>
        <v>41355</v>
      </c>
      <c r="H51" s="450"/>
      <c r="I51" s="450"/>
      <c r="J51" s="450"/>
      <c r="K51" s="451"/>
    </row>
    <row r="52" spans="1:11" ht="19.5" x14ac:dyDescent="0.3">
      <c r="A52" s="443" t="s">
        <v>269</v>
      </c>
      <c r="B52" s="444"/>
      <c r="C52" s="444"/>
      <c r="D52" s="444"/>
      <c r="E52" s="445"/>
      <c r="G52" s="443" t="s">
        <v>461</v>
      </c>
      <c r="H52" s="444"/>
      <c r="I52" s="444"/>
      <c r="J52" s="444"/>
      <c r="K52" s="445"/>
    </row>
    <row r="53" spans="1:11" ht="19.5" x14ac:dyDescent="0.3">
      <c r="A53" s="443" t="s">
        <v>726</v>
      </c>
      <c r="B53" s="444"/>
      <c r="C53" s="444"/>
      <c r="D53" s="444"/>
      <c r="E53" s="445"/>
      <c r="G53" s="443" t="s">
        <v>462</v>
      </c>
      <c r="H53" s="444"/>
      <c r="I53" s="444"/>
      <c r="J53" s="444"/>
      <c r="K53" s="445"/>
    </row>
    <row r="54" spans="1:11" ht="19.5" x14ac:dyDescent="0.3">
      <c r="A54" s="443" t="s">
        <v>271</v>
      </c>
      <c r="B54" s="444"/>
      <c r="C54" s="444"/>
      <c r="D54" s="444"/>
      <c r="E54" s="445"/>
      <c r="G54" s="443" t="s">
        <v>463</v>
      </c>
      <c r="H54" s="444"/>
      <c r="I54" s="444"/>
      <c r="J54" s="444"/>
      <c r="K54" s="445"/>
    </row>
    <row r="55" spans="1:11" ht="19.5" x14ac:dyDescent="0.3">
      <c r="A55" s="443" t="s">
        <v>272</v>
      </c>
      <c r="B55" s="444"/>
      <c r="C55" s="444"/>
      <c r="D55" s="444"/>
      <c r="E55" s="445"/>
      <c r="G55" s="443" t="s">
        <v>464</v>
      </c>
      <c r="H55" s="444"/>
      <c r="I55" s="444"/>
      <c r="J55" s="444"/>
      <c r="K55" s="445"/>
    </row>
    <row r="56" spans="1:11" ht="19.5" x14ac:dyDescent="0.3">
      <c r="A56" s="443" t="s">
        <v>727</v>
      </c>
      <c r="B56" s="444"/>
      <c r="C56" s="444"/>
      <c r="D56" s="444"/>
      <c r="E56" s="445"/>
      <c r="G56" s="443" t="s">
        <v>465</v>
      </c>
      <c r="H56" s="444"/>
      <c r="I56" s="444"/>
      <c r="J56" s="444"/>
      <c r="K56" s="445"/>
    </row>
    <row r="57" spans="1:11" ht="19.5" x14ac:dyDescent="0.3">
      <c r="A57" s="443" t="s">
        <v>274</v>
      </c>
      <c r="B57" s="444"/>
      <c r="C57" s="444"/>
      <c r="D57" s="444"/>
      <c r="E57" s="445"/>
      <c r="G57" s="443" t="s">
        <v>466</v>
      </c>
      <c r="H57" s="444"/>
      <c r="I57" s="444"/>
      <c r="J57" s="444"/>
      <c r="K57" s="445"/>
    </row>
    <row r="58" spans="1:11" ht="19.5" x14ac:dyDescent="0.3">
      <c r="A58" s="440" t="s">
        <v>275</v>
      </c>
      <c r="B58" s="441"/>
      <c r="C58" s="441"/>
      <c r="D58" s="441"/>
      <c r="E58" s="442"/>
      <c r="G58" s="440" t="s">
        <v>467</v>
      </c>
      <c r="H58" s="441"/>
      <c r="I58" s="441"/>
      <c r="J58" s="441"/>
      <c r="K58" s="442"/>
    </row>
    <row r="59" spans="1:11" ht="7.5" customHeight="1" x14ac:dyDescent="0.3"/>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9" orientation="portrait" r:id="rId1"/>
  <headerFooter>
    <oddHeader>&amp;C&amp;"Calibri,Bold"&amp;16Men's Friday Pro League
&amp;"Calibri,Regular"&amp;12March 8, 2013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9" workbookViewId="0">
      <selection activeCell="A53" sqref="A53:E5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206</v>
      </c>
      <c r="B1" s="199"/>
      <c r="C1" s="199"/>
      <c r="D1" s="199"/>
      <c r="E1" s="200"/>
      <c r="F1" s="201"/>
      <c r="G1" s="198" t="s">
        <v>208</v>
      </c>
      <c r="H1" s="202"/>
      <c r="I1" s="202"/>
      <c r="J1" s="202"/>
      <c r="K1" s="200"/>
    </row>
    <row r="2" spans="1:11" ht="17.25" customHeight="1" x14ac:dyDescent="0.2">
      <c r="A2" s="155" t="s">
        <v>428</v>
      </c>
      <c r="B2" s="156">
        <v>108</v>
      </c>
      <c r="C2" s="156">
        <v>108</v>
      </c>
      <c r="D2" s="156">
        <v>118</v>
      </c>
      <c r="E2" s="164">
        <f t="shared" ref="E2:E7" si="0">SUM(B2:D2)</f>
        <v>334</v>
      </c>
      <c r="F2" s="157"/>
      <c r="G2" s="155" t="s">
        <v>468</v>
      </c>
      <c r="H2" s="156">
        <v>110</v>
      </c>
      <c r="I2" s="156">
        <v>85</v>
      </c>
      <c r="J2" s="156">
        <v>107</v>
      </c>
      <c r="K2" s="161">
        <f t="shared" ref="K2:K7" si="1">SUM(H2:J2)</f>
        <v>302</v>
      </c>
    </row>
    <row r="3" spans="1:11" ht="17.25" customHeight="1" x14ac:dyDescent="0.2">
      <c r="A3" s="155" t="s">
        <v>431</v>
      </c>
      <c r="B3" s="156">
        <v>119</v>
      </c>
      <c r="C3" s="156">
        <v>104</v>
      </c>
      <c r="D3" s="156">
        <v>112</v>
      </c>
      <c r="E3" s="164">
        <f t="shared" si="0"/>
        <v>335</v>
      </c>
      <c r="F3" s="157"/>
      <c r="G3" s="155" t="s">
        <v>446</v>
      </c>
      <c r="H3" s="156">
        <v>105</v>
      </c>
      <c r="I3" s="156">
        <v>114</v>
      </c>
      <c r="J3" s="156">
        <v>82</v>
      </c>
      <c r="K3" s="161">
        <f t="shared" si="1"/>
        <v>301</v>
      </c>
    </row>
    <row r="4" spans="1:11" ht="17.25" customHeight="1" x14ac:dyDescent="0.2">
      <c r="A4" s="155" t="s">
        <v>430</v>
      </c>
      <c r="B4" s="156">
        <v>119</v>
      </c>
      <c r="C4" s="156">
        <v>135</v>
      </c>
      <c r="D4" s="156">
        <v>111</v>
      </c>
      <c r="E4" s="164">
        <f t="shared" si="0"/>
        <v>365</v>
      </c>
      <c r="F4" s="157"/>
      <c r="G4" s="155" t="s">
        <v>447</v>
      </c>
      <c r="H4" s="156">
        <v>117</v>
      </c>
      <c r="I4" s="156">
        <v>131</v>
      </c>
      <c r="J4" s="156">
        <v>145</v>
      </c>
      <c r="K4" s="161">
        <f t="shared" si="1"/>
        <v>393</v>
      </c>
    </row>
    <row r="5" spans="1:11" ht="17.25" customHeight="1" x14ac:dyDescent="0.2">
      <c r="A5" s="155" t="s">
        <v>453</v>
      </c>
      <c r="B5" s="156">
        <v>126</v>
      </c>
      <c r="C5" s="156">
        <v>117</v>
      </c>
      <c r="D5" s="156">
        <v>108</v>
      </c>
      <c r="E5" s="164">
        <f t="shared" si="0"/>
        <v>351</v>
      </c>
      <c r="F5" s="157"/>
      <c r="G5" s="155" t="s">
        <v>609</v>
      </c>
      <c r="H5" s="156">
        <v>104</v>
      </c>
      <c r="I5" s="156">
        <v>109</v>
      </c>
      <c r="J5" s="156">
        <v>163</v>
      </c>
      <c r="K5" s="161">
        <f t="shared" si="1"/>
        <v>376</v>
      </c>
    </row>
    <row r="6" spans="1:11" ht="17.25" customHeight="1" x14ac:dyDescent="0.2">
      <c r="A6" s="155" t="s">
        <v>432</v>
      </c>
      <c r="B6" s="156">
        <v>131</v>
      </c>
      <c r="C6" s="156">
        <v>122</v>
      </c>
      <c r="D6" s="156">
        <v>127</v>
      </c>
      <c r="E6" s="164">
        <f t="shared" si="0"/>
        <v>380</v>
      </c>
      <c r="F6" s="157"/>
      <c r="G6" s="155" t="s">
        <v>443</v>
      </c>
      <c r="H6" s="156">
        <v>126</v>
      </c>
      <c r="I6" s="156">
        <v>131</v>
      </c>
      <c r="J6" s="156">
        <v>105</v>
      </c>
      <c r="K6" s="161">
        <f t="shared" si="1"/>
        <v>362</v>
      </c>
    </row>
    <row r="7" spans="1:11" ht="17.25" customHeight="1" x14ac:dyDescent="0.2">
      <c r="A7" s="159" t="s">
        <v>378</v>
      </c>
      <c r="B7" s="206">
        <f>SUM(B2:B6)</f>
        <v>603</v>
      </c>
      <c r="C7" s="206">
        <f>SUM(C2:C6)</f>
        <v>586</v>
      </c>
      <c r="D7" s="160">
        <f>SUM(D2:D6)</f>
        <v>576</v>
      </c>
      <c r="E7" s="205">
        <f t="shared" si="0"/>
        <v>1765</v>
      </c>
      <c r="F7" s="162"/>
      <c r="G7" s="159" t="s">
        <v>379</v>
      </c>
      <c r="H7" s="161">
        <f>SUM(H2:H6)</f>
        <v>562</v>
      </c>
      <c r="I7" s="161">
        <f>SUM(I2:I6)</f>
        <v>570</v>
      </c>
      <c r="J7" s="205">
        <f>SUM(J2:J6)</f>
        <v>602</v>
      </c>
      <c r="K7" s="161">
        <f t="shared" si="1"/>
        <v>1734</v>
      </c>
    </row>
    <row r="8" spans="1:11" s="298" customFormat="1" ht="17.25" customHeight="1" x14ac:dyDescent="0.4">
      <c r="A8" s="198" t="s">
        <v>204</v>
      </c>
      <c r="B8" s="199"/>
      <c r="C8" s="199"/>
      <c r="D8" s="199"/>
      <c r="E8" s="200"/>
      <c r="F8" s="201"/>
      <c r="G8" s="198" t="s">
        <v>207</v>
      </c>
      <c r="H8" s="202"/>
      <c r="I8" s="202"/>
      <c r="J8" s="202"/>
      <c r="K8" s="200"/>
    </row>
    <row r="9" spans="1:11" ht="17.25" customHeight="1" x14ac:dyDescent="0.2">
      <c r="A9" s="155" t="s">
        <v>433</v>
      </c>
      <c r="B9" s="156">
        <v>144</v>
      </c>
      <c r="C9" s="156">
        <v>111</v>
      </c>
      <c r="D9" s="156">
        <v>118</v>
      </c>
      <c r="E9" s="164">
        <f t="shared" ref="E9:E15" si="2">SUM(B9:D9)</f>
        <v>373</v>
      </c>
      <c r="F9" s="157"/>
      <c r="G9" s="155" t="s">
        <v>416</v>
      </c>
      <c r="H9" s="156">
        <v>124</v>
      </c>
      <c r="I9" s="156">
        <v>121</v>
      </c>
      <c r="J9" s="156">
        <v>93</v>
      </c>
      <c r="K9" s="161">
        <f t="shared" ref="K9:K15" si="3">SUM(H9:J9)</f>
        <v>338</v>
      </c>
    </row>
    <row r="10" spans="1:11" ht="17.25" customHeight="1" x14ac:dyDescent="0.2">
      <c r="A10" s="155" t="s">
        <v>434</v>
      </c>
      <c r="B10" s="156">
        <v>125</v>
      </c>
      <c r="C10" s="156">
        <v>121</v>
      </c>
      <c r="D10" s="156">
        <v>145</v>
      </c>
      <c r="E10" s="164">
        <f t="shared" si="2"/>
        <v>391</v>
      </c>
      <c r="F10" s="157"/>
      <c r="G10" s="155" t="s">
        <v>728</v>
      </c>
      <c r="H10" s="156">
        <v>90</v>
      </c>
      <c r="I10" s="156">
        <v>100</v>
      </c>
      <c r="J10" s="156">
        <v>138</v>
      </c>
      <c r="K10" s="161">
        <f t="shared" si="3"/>
        <v>328</v>
      </c>
    </row>
    <row r="11" spans="1:11" ht="17.25" customHeight="1" x14ac:dyDescent="0.2">
      <c r="A11" s="155" t="s">
        <v>435</v>
      </c>
      <c r="B11" s="156">
        <v>119</v>
      </c>
      <c r="C11" s="156">
        <v>151</v>
      </c>
      <c r="D11" s="156">
        <v>120</v>
      </c>
      <c r="E11" s="164">
        <f t="shared" si="2"/>
        <v>390</v>
      </c>
      <c r="F11" s="157"/>
      <c r="G11" s="155" t="s">
        <v>498</v>
      </c>
      <c r="H11" s="156">
        <v>109</v>
      </c>
      <c r="I11" s="156">
        <v>114</v>
      </c>
      <c r="J11" s="156">
        <v>112</v>
      </c>
      <c r="K11" s="161">
        <f t="shared" si="3"/>
        <v>335</v>
      </c>
    </row>
    <row r="12" spans="1:11" ht="17.25" customHeight="1" x14ac:dyDescent="0.2">
      <c r="A12" s="155" t="s">
        <v>436</v>
      </c>
      <c r="B12" s="156">
        <v>108</v>
      </c>
      <c r="C12" s="156">
        <v>122</v>
      </c>
      <c r="D12" s="156">
        <v>102</v>
      </c>
      <c r="E12" s="164">
        <f t="shared" si="2"/>
        <v>332</v>
      </c>
      <c r="F12" s="157"/>
      <c r="G12" s="155" t="s">
        <v>729</v>
      </c>
      <c r="H12" s="156">
        <v>93</v>
      </c>
      <c r="I12" s="156" t="s">
        <v>452</v>
      </c>
      <c r="J12" s="156" t="s">
        <v>452</v>
      </c>
      <c r="K12" s="161">
        <f t="shared" si="3"/>
        <v>93</v>
      </c>
    </row>
    <row r="13" spans="1:11" ht="17.25" customHeight="1" x14ac:dyDescent="0.2">
      <c r="A13" s="155" t="s">
        <v>437</v>
      </c>
      <c r="B13" s="156">
        <v>103</v>
      </c>
      <c r="C13" s="156">
        <v>122</v>
      </c>
      <c r="D13" s="156">
        <v>114</v>
      </c>
      <c r="E13" s="164">
        <f t="shared" si="2"/>
        <v>339</v>
      </c>
      <c r="F13" s="157"/>
      <c r="G13" s="155" t="s">
        <v>415</v>
      </c>
      <c r="H13" s="156" t="s">
        <v>452</v>
      </c>
      <c r="I13" s="156">
        <v>127</v>
      </c>
      <c r="J13" s="156">
        <v>106</v>
      </c>
      <c r="K13" s="161">
        <f t="shared" si="3"/>
        <v>233</v>
      </c>
    </row>
    <row r="14" spans="1:11" ht="17.25" customHeight="1" x14ac:dyDescent="0.2">
      <c r="A14" s="155"/>
      <c r="B14" s="418" t="s">
        <v>452</v>
      </c>
      <c r="C14" s="418" t="s">
        <v>452</v>
      </c>
      <c r="D14" s="418" t="s">
        <v>452</v>
      </c>
      <c r="E14" s="164" t="s">
        <v>452</v>
      </c>
      <c r="F14" s="157"/>
      <c r="G14" s="155" t="s">
        <v>413</v>
      </c>
      <c r="H14" s="156">
        <v>134</v>
      </c>
      <c r="I14" s="156">
        <v>133</v>
      </c>
      <c r="J14" s="156">
        <v>133</v>
      </c>
      <c r="K14" s="161">
        <f t="shared" si="3"/>
        <v>400</v>
      </c>
    </row>
    <row r="15" spans="1:11" ht="17.25" customHeight="1" x14ac:dyDescent="0.2">
      <c r="A15" s="159" t="s">
        <v>400</v>
      </c>
      <c r="B15" s="206">
        <f>SUM(B9:B13)</f>
        <v>599</v>
      </c>
      <c r="C15" s="206">
        <f>SUM(C9:C13)</f>
        <v>627</v>
      </c>
      <c r="D15" s="206">
        <f>SUM(D9:D13)</f>
        <v>599</v>
      </c>
      <c r="E15" s="205">
        <f t="shared" si="2"/>
        <v>1825</v>
      </c>
      <c r="F15" s="162"/>
      <c r="G15" s="159" t="s">
        <v>401</v>
      </c>
      <c r="H15" s="161">
        <f>SUM(H9:H14)</f>
        <v>550</v>
      </c>
      <c r="I15" s="161">
        <f>SUM(I9:I14)</f>
        <v>595</v>
      </c>
      <c r="J15" s="161">
        <f>SUM(J9:J14)</f>
        <v>582</v>
      </c>
      <c r="K15" s="161">
        <f t="shared" si="3"/>
        <v>1727</v>
      </c>
    </row>
    <row r="16" spans="1:11" s="298" customFormat="1" ht="17.25" customHeight="1" x14ac:dyDescent="0.4">
      <c r="A16" s="198" t="s">
        <v>202</v>
      </c>
      <c r="B16" s="199"/>
      <c r="C16" s="199"/>
      <c r="D16" s="199"/>
      <c r="E16" s="200"/>
      <c r="F16" s="201"/>
      <c r="G16" s="198" t="s">
        <v>231</v>
      </c>
      <c r="H16" s="202"/>
      <c r="I16" s="202"/>
      <c r="J16" s="202"/>
      <c r="K16" s="200"/>
    </row>
    <row r="17" spans="1:11" ht="17.25" customHeight="1" x14ac:dyDescent="0.2">
      <c r="A17" s="155" t="s">
        <v>373</v>
      </c>
      <c r="B17" s="156">
        <v>107</v>
      </c>
      <c r="C17" s="156">
        <v>107</v>
      </c>
      <c r="D17" s="156">
        <v>139</v>
      </c>
      <c r="E17" s="164">
        <f t="shared" ref="E17:E22" si="4">SUM(B17:D17)</f>
        <v>353</v>
      </c>
      <c r="F17" s="157"/>
      <c r="G17" s="155" t="s">
        <v>391</v>
      </c>
      <c r="H17" s="156">
        <v>147</v>
      </c>
      <c r="I17" s="156">
        <v>113</v>
      </c>
      <c r="J17" s="156">
        <v>141</v>
      </c>
      <c r="K17" s="161">
        <f t="shared" ref="K17:K22" si="5">SUM(H17:J17)</f>
        <v>401</v>
      </c>
    </row>
    <row r="18" spans="1:11" ht="17.25" customHeight="1" x14ac:dyDescent="0.2">
      <c r="A18" s="155" t="s">
        <v>374</v>
      </c>
      <c r="B18" s="156">
        <v>101</v>
      </c>
      <c r="C18" s="156">
        <v>131</v>
      </c>
      <c r="D18" s="156">
        <v>103</v>
      </c>
      <c r="E18" s="164">
        <f t="shared" si="4"/>
        <v>335</v>
      </c>
      <c r="F18" s="157"/>
      <c r="G18" s="155" t="s">
        <v>392</v>
      </c>
      <c r="H18" s="156">
        <v>95</v>
      </c>
      <c r="I18" s="156">
        <v>120</v>
      </c>
      <c r="J18" s="156">
        <v>115</v>
      </c>
      <c r="K18" s="161">
        <f t="shared" si="5"/>
        <v>330</v>
      </c>
    </row>
    <row r="19" spans="1:11" ht="17.25" customHeight="1" x14ac:dyDescent="0.2">
      <c r="A19" s="155" t="s">
        <v>375</v>
      </c>
      <c r="B19" s="156">
        <v>156</v>
      </c>
      <c r="C19" s="156">
        <v>124</v>
      </c>
      <c r="D19" s="156">
        <v>138</v>
      </c>
      <c r="E19" s="164">
        <f t="shared" si="4"/>
        <v>418</v>
      </c>
      <c r="F19" s="157"/>
      <c r="G19" s="155" t="s">
        <v>394</v>
      </c>
      <c r="H19" s="156">
        <v>111</v>
      </c>
      <c r="I19" s="156">
        <v>122</v>
      </c>
      <c r="J19" s="156">
        <v>119</v>
      </c>
      <c r="K19" s="161">
        <f t="shared" si="5"/>
        <v>352</v>
      </c>
    </row>
    <row r="20" spans="1:11" ht="17.25" customHeight="1" x14ac:dyDescent="0.2">
      <c r="A20" s="155" t="s">
        <v>376</v>
      </c>
      <c r="B20" s="156">
        <v>131</v>
      </c>
      <c r="C20" s="156">
        <v>127</v>
      </c>
      <c r="D20" s="156">
        <v>101</v>
      </c>
      <c r="E20" s="164">
        <f t="shared" si="4"/>
        <v>359</v>
      </c>
      <c r="F20" s="157"/>
      <c r="G20" s="155" t="s">
        <v>562</v>
      </c>
      <c r="H20" s="156">
        <v>138</v>
      </c>
      <c r="I20" s="156">
        <v>108</v>
      </c>
      <c r="J20" s="156">
        <v>144</v>
      </c>
      <c r="K20" s="161">
        <f t="shared" si="5"/>
        <v>390</v>
      </c>
    </row>
    <row r="21" spans="1:11" ht="17.25" customHeight="1" x14ac:dyDescent="0.2">
      <c r="A21" s="155" t="s">
        <v>377</v>
      </c>
      <c r="B21" s="156">
        <v>128</v>
      </c>
      <c r="C21" s="156">
        <v>137</v>
      </c>
      <c r="D21" s="156">
        <v>133</v>
      </c>
      <c r="E21" s="164">
        <f t="shared" si="4"/>
        <v>398</v>
      </c>
      <c r="F21" s="157"/>
      <c r="G21" s="155" t="s">
        <v>390</v>
      </c>
      <c r="H21" s="156">
        <v>107</v>
      </c>
      <c r="I21" s="156">
        <v>100</v>
      </c>
      <c r="J21" s="156">
        <v>156</v>
      </c>
      <c r="K21" s="161">
        <f t="shared" si="5"/>
        <v>363</v>
      </c>
    </row>
    <row r="22" spans="1:11" ht="17.25" customHeight="1" x14ac:dyDescent="0.2">
      <c r="A22" s="159" t="s">
        <v>378</v>
      </c>
      <c r="B22" s="206">
        <f>SUM(B17:B21)</f>
        <v>623</v>
      </c>
      <c r="C22" s="206">
        <f>SUM(C17:C21)</f>
        <v>626</v>
      </c>
      <c r="D22" s="160">
        <f>SUM(D17:D21)</f>
        <v>614</v>
      </c>
      <c r="E22" s="205">
        <f t="shared" si="4"/>
        <v>1863</v>
      </c>
      <c r="F22" s="162"/>
      <c r="G22" s="159" t="s">
        <v>379</v>
      </c>
      <c r="H22" s="161">
        <f>SUM(H17:H21)</f>
        <v>598</v>
      </c>
      <c r="I22" s="161">
        <f>SUM(I17:I21)</f>
        <v>563</v>
      </c>
      <c r="J22" s="205">
        <f>SUM(J17:J21)</f>
        <v>675</v>
      </c>
      <c r="K22" s="161">
        <f t="shared" si="5"/>
        <v>1836</v>
      </c>
    </row>
    <row r="23" spans="1:11" s="298" customFormat="1" ht="17.25" customHeight="1" x14ac:dyDescent="0.4">
      <c r="A23" s="204" t="s">
        <v>198</v>
      </c>
      <c r="B23" s="202"/>
      <c r="C23" s="202"/>
      <c r="D23" s="202"/>
      <c r="E23" s="200"/>
      <c r="F23" s="201"/>
      <c r="G23" s="204" t="s">
        <v>230</v>
      </c>
      <c r="H23" s="202"/>
      <c r="I23" s="202"/>
      <c r="J23" s="202"/>
      <c r="K23" s="200"/>
    </row>
    <row r="24" spans="1:11" ht="17.25" customHeight="1" x14ac:dyDescent="0.2">
      <c r="A24" s="155" t="s">
        <v>404</v>
      </c>
      <c r="B24" s="156">
        <v>125</v>
      </c>
      <c r="C24" s="156">
        <v>99</v>
      </c>
      <c r="D24" s="156">
        <v>97</v>
      </c>
      <c r="E24" s="161">
        <f t="shared" ref="E24:E29" si="6">SUM(B24:D24)</f>
        <v>321</v>
      </c>
      <c r="F24" s="157"/>
      <c r="G24" s="155" t="s">
        <v>676</v>
      </c>
      <c r="H24" s="156">
        <v>96</v>
      </c>
      <c r="I24" s="156">
        <v>131</v>
      </c>
      <c r="J24" s="156">
        <v>123</v>
      </c>
      <c r="K24" s="161">
        <f t="shared" ref="K24:K29" si="7">SUM(H24:J24)</f>
        <v>350</v>
      </c>
    </row>
    <row r="25" spans="1:11" ht="17.25" customHeight="1" x14ac:dyDescent="0.2">
      <c r="A25" s="155" t="s">
        <v>402</v>
      </c>
      <c r="B25" s="156">
        <v>122</v>
      </c>
      <c r="C25" s="156">
        <v>107</v>
      </c>
      <c r="D25" s="156">
        <v>128</v>
      </c>
      <c r="E25" s="161">
        <f t="shared" si="6"/>
        <v>357</v>
      </c>
      <c r="F25" s="157"/>
      <c r="G25" s="155" t="s">
        <v>448</v>
      </c>
      <c r="H25" s="156">
        <v>133</v>
      </c>
      <c r="I25" s="156">
        <v>108</v>
      </c>
      <c r="J25" s="156">
        <v>143</v>
      </c>
      <c r="K25" s="161">
        <f t="shared" si="7"/>
        <v>384</v>
      </c>
    </row>
    <row r="26" spans="1:11" ht="17.25" customHeight="1" x14ac:dyDescent="0.2">
      <c r="A26" s="155" t="s">
        <v>496</v>
      </c>
      <c r="B26" s="156">
        <v>114</v>
      </c>
      <c r="C26" s="156">
        <v>106</v>
      </c>
      <c r="D26" s="156">
        <v>106</v>
      </c>
      <c r="E26" s="161">
        <f t="shared" si="6"/>
        <v>326</v>
      </c>
      <c r="F26" s="157"/>
      <c r="G26" s="155" t="s">
        <v>381</v>
      </c>
      <c r="H26" s="156">
        <v>140</v>
      </c>
      <c r="I26" s="156">
        <v>122</v>
      </c>
      <c r="J26" s="156">
        <v>133</v>
      </c>
      <c r="K26" s="161">
        <f t="shared" si="7"/>
        <v>395</v>
      </c>
    </row>
    <row r="27" spans="1:11" ht="17.25" customHeight="1" x14ac:dyDescent="0.2">
      <c r="A27" s="155" t="s">
        <v>406</v>
      </c>
      <c r="B27" s="156">
        <v>128</v>
      </c>
      <c r="C27" s="156">
        <v>108</v>
      </c>
      <c r="D27" s="156">
        <v>98</v>
      </c>
      <c r="E27" s="161">
        <f t="shared" si="6"/>
        <v>334</v>
      </c>
      <c r="F27" s="157"/>
      <c r="G27" s="155" t="s">
        <v>384</v>
      </c>
      <c r="H27" s="156">
        <v>125</v>
      </c>
      <c r="I27" s="156">
        <v>136</v>
      </c>
      <c r="J27" s="156">
        <v>122</v>
      </c>
      <c r="K27" s="161">
        <f t="shared" si="7"/>
        <v>383</v>
      </c>
    </row>
    <row r="28" spans="1:11" ht="17.25" customHeight="1" x14ac:dyDescent="0.2">
      <c r="A28" s="155" t="s">
        <v>405</v>
      </c>
      <c r="B28" s="156">
        <v>103</v>
      </c>
      <c r="C28" s="156">
        <v>133</v>
      </c>
      <c r="D28" s="156">
        <v>101</v>
      </c>
      <c r="E28" s="161">
        <f t="shared" si="6"/>
        <v>337</v>
      </c>
      <c r="F28" s="157"/>
      <c r="G28" s="155" t="s">
        <v>383</v>
      </c>
      <c r="H28" s="156">
        <v>111</v>
      </c>
      <c r="I28" s="156">
        <v>128</v>
      </c>
      <c r="J28" s="156">
        <v>113</v>
      </c>
      <c r="K28" s="161">
        <f t="shared" si="7"/>
        <v>352</v>
      </c>
    </row>
    <row r="29" spans="1:11" ht="17.25" customHeight="1" x14ac:dyDescent="0.2">
      <c r="A29" s="159" t="s">
        <v>401</v>
      </c>
      <c r="B29" s="161">
        <f>SUM(B24:B28)</f>
        <v>592</v>
      </c>
      <c r="C29" s="161">
        <f>SUM(C24:C28)</f>
        <v>553</v>
      </c>
      <c r="D29" s="161">
        <f>SUM(D24:D28)</f>
        <v>530</v>
      </c>
      <c r="E29" s="161">
        <f t="shared" si="6"/>
        <v>1675</v>
      </c>
      <c r="F29" s="162"/>
      <c r="G29" s="159" t="s">
        <v>400</v>
      </c>
      <c r="H29" s="205">
        <f>SUM(H24:H28)</f>
        <v>605</v>
      </c>
      <c r="I29" s="205">
        <f>SUM(I24:I28)</f>
        <v>625</v>
      </c>
      <c r="J29" s="205">
        <f>SUM(J24:J28)</f>
        <v>634</v>
      </c>
      <c r="K29" s="205">
        <f t="shared" si="7"/>
        <v>1864</v>
      </c>
    </row>
    <row r="30" spans="1:11" s="298" customFormat="1" ht="17.25" customHeight="1" x14ac:dyDescent="0.4">
      <c r="A30" s="204" t="s">
        <v>203</v>
      </c>
      <c r="B30" s="202"/>
      <c r="C30" s="202"/>
      <c r="D30" s="202"/>
      <c r="E30" s="200"/>
      <c r="F30" s="201"/>
      <c r="G30" s="204" t="s">
        <v>201</v>
      </c>
      <c r="H30" s="202"/>
      <c r="I30" s="202"/>
      <c r="J30" s="202"/>
      <c r="K30" s="200"/>
    </row>
    <row r="31" spans="1:11" ht="17.25" customHeight="1" x14ac:dyDescent="0.2">
      <c r="A31" s="155" t="s">
        <v>420</v>
      </c>
      <c r="B31" s="156">
        <v>110</v>
      </c>
      <c r="C31" s="156">
        <v>116</v>
      </c>
      <c r="D31" s="156">
        <v>124</v>
      </c>
      <c r="E31" s="161">
        <f t="shared" ref="E31:E36" si="8">SUM(B31:D31)</f>
        <v>350</v>
      </c>
      <c r="F31" s="157"/>
      <c r="G31" s="155" t="s">
        <v>395</v>
      </c>
      <c r="H31" s="156">
        <v>127</v>
      </c>
      <c r="I31" s="156">
        <v>121</v>
      </c>
      <c r="J31" s="156">
        <v>117</v>
      </c>
      <c r="K31" s="161">
        <f t="shared" ref="K31:K36" si="9">SUM(H31:J31)</f>
        <v>365</v>
      </c>
    </row>
    <row r="32" spans="1:11" ht="17.25" customHeight="1" x14ac:dyDescent="0.2">
      <c r="A32" s="155" t="s">
        <v>419</v>
      </c>
      <c r="B32" s="156">
        <v>122</v>
      </c>
      <c r="C32" s="156">
        <v>112</v>
      </c>
      <c r="D32" s="156">
        <v>124</v>
      </c>
      <c r="E32" s="161">
        <f t="shared" si="8"/>
        <v>358</v>
      </c>
      <c r="F32" s="157"/>
      <c r="G32" s="155" t="s">
        <v>396</v>
      </c>
      <c r="H32" s="156">
        <v>129</v>
      </c>
      <c r="I32" s="156">
        <v>105</v>
      </c>
      <c r="J32" s="156">
        <v>97</v>
      </c>
      <c r="K32" s="161">
        <f t="shared" si="9"/>
        <v>331</v>
      </c>
    </row>
    <row r="33" spans="1:11" ht="17.25" customHeight="1" x14ac:dyDescent="0.2">
      <c r="A33" s="155" t="s">
        <v>418</v>
      </c>
      <c r="B33" s="156">
        <v>124</v>
      </c>
      <c r="C33" s="156">
        <v>131</v>
      </c>
      <c r="D33" s="156">
        <v>123</v>
      </c>
      <c r="E33" s="161">
        <f t="shared" si="8"/>
        <v>378</v>
      </c>
      <c r="F33" s="157"/>
      <c r="G33" s="155" t="s">
        <v>449</v>
      </c>
      <c r="H33" s="156">
        <v>124</v>
      </c>
      <c r="I33" s="156">
        <v>109</v>
      </c>
      <c r="J33" s="156">
        <v>124</v>
      </c>
      <c r="K33" s="161">
        <f t="shared" si="9"/>
        <v>357</v>
      </c>
    </row>
    <row r="34" spans="1:11" ht="17.25" customHeight="1" x14ac:dyDescent="0.2">
      <c r="A34" s="155" t="s">
        <v>422</v>
      </c>
      <c r="B34" s="156">
        <v>100</v>
      </c>
      <c r="C34" s="156">
        <v>116</v>
      </c>
      <c r="D34" s="156">
        <v>108</v>
      </c>
      <c r="E34" s="161">
        <f t="shared" si="8"/>
        <v>324</v>
      </c>
      <c r="F34" s="157"/>
      <c r="G34" s="155" t="s">
        <v>398</v>
      </c>
      <c r="H34" s="156">
        <v>107</v>
      </c>
      <c r="I34" s="156">
        <v>122</v>
      </c>
      <c r="J34" s="156">
        <v>135</v>
      </c>
      <c r="K34" s="161">
        <f t="shared" si="9"/>
        <v>364</v>
      </c>
    </row>
    <row r="35" spans="1:11" ht="17.25" customHeight="1" x14ac:dyDescent="0.2">
      <c r="A35" s="155" t="s">
        <v>421</v>
      </c>
      <c r="B35" s="156">
        <v>121</v>
      </c>
      <c r="C35" s="156">
        <v>134</v>
      </c>
      <c r="D35" s="156">
        <v>136</v>
      </c>
      <c r="E35" s="161">
        <f t="shared" si="8"/>
        <v>391</v>
      </c>
      <c r="F35" s="157"/>
      <c r="G35" s="155" t="s">
        <v>399</v>
      </c>
      <c r="H35" s="156">
        <v>127</v>
      </c>
      <c r="I35" s="156">
        <v>145</v>
      </c>
      <c r="J35" s="156">
        <v>106</v>
      </c>
      <c r="K35" s="161">
        <f t="shared" si="9"/>
        <v>378</v>
      </c>
    </row>
    <row r="36" spans="1:11" ht="17.25" customHeight="1" x14ac:dyDescent="0.2">
      <c r="A36" s="159" t="s">
        <v>378</v>
      </c>
      <c r="B36" s="161">
        <f>SUM(B31:B35)</f>
        <v>577</v>
      </c>
      <c r="C36" s="205">
        <f>SUM(C31:C35)</f>
        <v>609</v>
      </c>
      <c r="D36" s="205">
        <f>SUM(D31:D35)</f>
        <v>615</v>
      </c>
      <c r="E36" s="205">
        <f t="shared" si="8"/>
        <v>1801</v>
      </c>
      <c r="F36" s="162"/>
      <c r="G36" s="159" t="s">
        <v>379</v>
      </c>
      <c r="H36" s="205">
        <f>SUM(H31:H35)</f>
        <v>614</v>
      </c>
      <c r="I36" s="161">
        <f>SUM(I31:I35)</f>
        <v>602</v>
      </c>
      <c r="J36" s="161">
        <f>SUM(J31:J35)</f>
        <v>579</v>
      </c>
      <c r="K36" s="161">
        <f t="shared" si="9"/>
        <v>1795</v>
      </c>
    </row>
    <row r="37" spans="1:11" s="298" customFormat="1" ht="17.25" customHeight="1" x14ac:dyDescent="0.4">
      <c r="A37" s="204" t="s">
        <v>199</v>
      </c>
      <c r="B37" s="202"/>
      <c r="C37" s="202"/>
      <c r="D37" s="202"/>
      <c r="E37" s="200"/>
      <c r="F37" s="201"/>
      <c r="G37" s="204" t="s">
        <v>205</v>
      </c>
      <c r="H37" s="202"/>
      <c r="I37" s="202"/>
      <c r="J37" s="202"/>
      <c r="K37" s="200"/>
    </row>
    <row r="38" spans="1:11" ht="17.25" customHeight="1" x14ac:dyDescent="0.2">
      <c r="A38" s="155" t="s">
        <v>440</v>
      </c>
      <c r="B38" s="156">
        <v>127</v>
      </c>
      <c r="C38" s="156">
        <v>114</v>
      </c>
      <c r="D38" s="156">
        <v>105</v>
      </c>
      <c r="E38" s="161">
        <f t="shared" ref="E38:E43" si="10">SUM(B38:D38)</f>
        <v>346</v>
      </c>
      <c r="F38" s="157"/>
      <c r="G38" s="155" t="s">
        <v>451</v>
      </c>
      <c r="H38" s="156">
        <v>111</v>
      </c>
      <c r="I38" s="156">
        <v>109</v>
      </c>
      <c r="J38" s="156">
        <v>139</v>
      </c>
      <c r="K38" s="161">
        <f t="shared" ref="K38:K43" si="11">SUM(H38:J38)</f>
        <v>359</v>
      </c>
    </row>
    <row r="39" spans="1:11" ht="17.25" customHeight="1" x14ac:dyDescent="0.2">
      <c r="A39" s="155" t="s">
        <v>438</v>
      </c>
      <c r="B39" s="156">
        <v>113</v>
      </c>
      <c r="C39" s="156">
        <v>111</v>
      </c>
      <c r="D39" s="156">
        <v>106</v>
      </c>
      <c r="E39" s="161">
        <f t="shared" si="10"/>
        <v>330</v>
      </c>
      <c r="F39" s="157"/>
      <c r="G39" s="155" t="s">
        <v>423</v>
      </c>
      <c r="H39" s="156">
        <v>122</v>
      </c>
      <c r="I39" s="156">
        <v>105</v>
      </c>
      <c r="J39" s="156">
        <v>122</v>
      </c>
      <c r="K39" s="161">
        <f t="shared" si="11"/>
        <v>349</v>
      </c>
    </row>
    <row r="40" spans="1:11" ht="17.25" customHeight="1" x14ac:dyDescent="0.2">
      <c r="A40" s="155" t="s">
        <v>439</v>
      </c>
      <c r="B40" s="156">
        <v>115</v>
      </c>
      <c r="C40" s="156">
        <v>109</v>
      </c>
      <c r="D40" s="156">
        <v>99</v>
      </c>
      <c r="E40" s="161">
        <f t="shared" si="10"/>
        <v>323</v>
      </c>
      <c r="F40" s="157"/>
      <c r="G40" s="155" t="s">
        <v>459</v>
      </c>
      <c r="H40" s="156">
        <v>108</v>
      </c>
      <c r="I40" s="156">
        <v>112</v>
      </c>
      <c r="J40" s="156">
        <v>110</v>
      </c>
      <c r="K40" s="161">
        <f t="shared" si="11"/>
        <v>330</v>
      </c>
    </row>
    <row r="41" spans="1:11" ht="17.25" customHeight="1" x14ac:dyDescent="0.2">
      <c r="A41" s="155" t="s">
        <v>442</v>
      </c>
      <c r="B41" s="156">
        <v>115</v>
      </c>
      <c r="C41" s="156">
        <v>120</v>
      </c>
      <c r="D41" s="156">
        <v>113</v>
      </c>
      <c r="E41" s="161">
        <f t="shared" si="10"/>
        <v>348</v>
      </c>
      <c r="F41" s="157"/>
      <c r="G41" s="155" t="s">
        <v>427</v>
      </c>
      <c r="H41" s="156">
        <v>120</v>
      </c>
      <c r="I41" s="156">
        <v>97</v>
      </c>
      <c r="J41" s="156">
        <v>117</v>
      </c>
      <c r="K41" s="161">
        <f t="shared" si="11"/>
        <v>334</v>
      </c>
    </row>
    <row r="42" spans="1:11" ht="17.25" customHeight="1" x14ac:dyDescent="0.2">
      <c r="A42" s="155" t="s">
        <v>441</v>
      </c>
      <c r="B42" s="156">
        <v>126</v>
      </c>
      <c r="C42" s="156">
        <v>123</v>
      </c>
      <c r="D42" s="156">
        <v>142</v>
      </c>
      <c r="E42" s="161">
        <f t="shared" si="10"/>
        <v>391</v>
      </c>
      <c r="F42" s="157"/>
      <c r="G42" s="155" t="s">
        <v>664</v>
      </c>
      <c r="H42" s="156">
        <v>107</v>
      </c>
      <c r="I42" s="156">
        <v>97</v>
      </c>
      <c r="J42" s="156">
        <v>111</v>
      </c>
      <c r="K42" s="161">
        <f t="shared" si="11"/>
        <v>315</v>
      </c>
    </row>
    <row r="43" spans="1:11" ht="17.25" customHeight="1" x14ac:dyDescent="0.2">
      <c r="A43" s="159" t="s">
        <v>378</v>
      </c>
      <c r="B43" s="205">
        <f>SUM(B38:B42)</f>
        <v>596</v>
      </c>
      <c r="C43" s="205">
        <f>SUM(C38:C42)</f>
        <v>577</v>
      </c>
      <c r="D43" s="161">
        <f>SUM(D38:D42)</f>
        <v>565</v>
      </c>
      <c r="E43" s="205">
        <f t="shared" si="10"/>
        <v>1738</v>
      </c>
      <c r="F43" s="162"/>
      <c r="G43" s="159" t="s">
        <v>379</v>
      </c>
      <c r="H43" s="161">
        <f>SUM(H38:H42)</f>
        <v>568</v>
      </c>
      <c r="I43" s="161">
        <f>SUM(I38:I42)</f>
        <v>520</v>
      </c>
      <c r="J43" s="205">
        <f>SUM(J38:J42)</f>
        <v>599</v>
      </c>
      <c r="K43" s="161">
        <f t="shared" si="11"/>
        <v>1687</v>
      </c>
    </row>
    <row r="44" spans="1:11" s="298" customFormat="1" ht="17.25" customHeight="1" x14ac:dyDescent="0.4">
      <c r="A44" s="204" t="s">
        <v>209</v>
      </c>
      <c r="B44" s="202"/>
      <c r="C44" s="202"/>
      <c r="D44" s="202"/>
      <c r="E44" s="200"/>
      <c r="F44" s="201"/>
      <c r="G44" s="204" t="s">
        <v>200</v>
      </c>
      <c r="H44" s="202"/>
      <c r="I44" s="202"/>
      <c r="J44" s="202"/>
      <c r="K44" s="200"/>
    </row>
    <row r="45" spans="1:11" ht="17.25" customHeight="1" x14ac:dyDescent="0.2">
      <c r="A45" s="155" t="s">
        <v>385</v>
      </c>
      <c r="B45" s="156">
        <v>132</v>
      </c>
      <c r="C45" s="156">
        <v>111</v>
      </c>
      <c r="D45" s="156">
        <v>118</v>
      </c>
      <c r="E45" s="161">
        <f t="shared" ref="E45:E50" si="12">SUM(B45:D45)</f>
        <v>361</v>
      </c>
      <c r="F45" s="157"/>
      <c r="G45" s="155" t="s">
        <v>407</v>
      </c>
      <c r="H45" s="156">
        <v>105</v>
      </c>
      <c r="I45" s="156">
        <v>121</v>
      </c>
      <c r="J45" s="156">
        <v>85</v>
      </c>
      <c r="K45" s="161">
        <f>SUM(H45:J45)</f>
        <v>311</v>
      </c>
    </row>
    <row r="46" spans="1:11" ht="17.25" customHeight="1" x14ac:dyDescent="0.2">
      <c r="A46" s="155" t="s">
        <v>386</v>
      </c>
      <c r="B46" s="156">
        <v>136</v>
      </c>
      <c r="C46" s="156">
        <v>126</v>
      </c>
      <c r="D46" s="156">
        <v>106</v>
      </c>
      <c r="E46" s="161">
        <f t="shared" si="12"/>
        <v>368</v>
      </c>
      <c r="F46" s="157"/>
      <c r="G46" s="155" t="s">
        <v>730</v>
      </c>
      <c r="H46" s="156">
        <v>93</v>
      </c>
      <c r="I46" s="156">
        <v>92</v>
      </c>
      <c r="J46" s="156">
        <v>92</v>
      </c>
      <c r="K46" s="161">
        <f>SUM(H46:J46)</f>
        <v>277</v>
      </c>
    </row>
    <row r="47" spans="1:11" ht="17.25" customHeight="1" x14ac:dyDescent="0.2">
      <c r="A47" s="155" t="s">
        <v>387</v>
      </c>
      <c r="B47" s="156">
        <v>105</v>
      </c>
      <c r="C47" s="156">
        <v>93</v>
      </c>
      <c r="D47" s="156">
        <v>91</v>
      </c>
      <c r="E47" s="161">
        <f t="shared" si="12"/>
        <v>289</v>
      </c>
      <c r="F47" s="157"/>
      <c r="G47" s="155" t="s">
        <v>623</v>
      </c>
      <c r="H47" s="156">
        <v>116</v>
      </c>
      <c r="I47" s="156">
        <v>104</v>
      </c>
      <c r="J47" s="156">
        <v>120</v>
      </c>
      <c r="K47" s="161">
        <f>SUM(H47:J47)</f>
        <v>340</v>
      </c>
    </row>
    <row r="48" spans="1:11" ht="17.25" customHeight="1" x14ac:dyDescent="0.2">
      <c r="A48" s="155" t="s">
        <v>389</v>
      </c>
      <c r="B48" s="156">
        <v>135</v>
      </c>
      <c r="C48" s="156">
        <v>108</v>
      </c>
      <c r="D48" s="156">
        <v>129</v>
      </c>
      <c r="E48" s="161">
        <f t="shared" si="12"/>
        <v>372</v>
      </c>
      <c r="F48" s="157"/>
      <c r="G48" s="155" t="s">
        <v>409</v>
      </c>
      <c r="H48" s="156">
        <v>110</v>
      </c>
      <c r="I48" s="156">
        <v>121</v>
      </c>
      <c r="J48" s="156">
        <v>94</v>
      </c>
      <c r="K48" s="161">
        <f>SUM(H48:J48)</f>
        <v>325</v>
      </c>
    </row>
    <row r="49" spans="1:11" ht="17.25" customHeight="1" x14ac:dyDescent="0.2">
      <c r="A49" s="155" t="s">
        <v>388</v>
      </c>
      <c r="B49" s="156">
        <v>118</v>
      </c>
      <c r="C49" s="156">
        <v>136</v>
      </c>
      <c r="D49" s="156">
        <v>145</v>
      </c>
      <c r="E49" s="161">
        <f t="shared" si="12"/>
        <v>399</v>
      </c>
      <c r="F49" s="157"/>
      <c r="G49" s="155" t="s">
        <v>411</v>
      </c>
      <c r="H49" s="156">
        <v>116</v>
      </c>
      <c r="I49" s="156">
        <v>129</v>
      </c>
      <c r="J49" s="156">
        <v>101</v>
      </c>
      <c r="K49" s="161">
        <f>SUM(H49:J49)</f>
        <v>346</v>
      </c>
    </row>
    <row r="50" spans="1:11" ht="17.25" customHeight="1" x14ac:dyDescent="0.2">
      <c r="A50" s="159" t="s">
        <v>400</v>
      </c>
      <c r="B50" s="205">
        <f>SUM(B45:B49)</f>
        <v>626</v>
      </c>
      <c r="C50" s="205">
        <f>SUM(C45:C49)</f>
        <v>574</v>
      </c>
      <c r="D50" s="205">
        <f>SUM(D45:D49)</f>
        <v>589</v>
      </c>
      <c r="E50" s="205">
        <f t="shared" si="12"/>
        <v>1789</v>
      </c>
      <c r="F50" s="162"/>
      <c r="G50" s="159" t="s">
        <v>400</v>
      </c>
      <c r="H50" s="161">
        <f>SUM(H45:H49)</f>
        <v>540</v>
      </c>
      <c r="I50" s="161">
        <f>SUM(I45:I49)</f>
        <v>567</v>
      </c>
      <c r="J50" s="161">
        <f>SUM(J45:J49)</f>
        <v>492</v>
      </c>
      <c r="K50" s="161">
        <f>SUM(K45:K49)</f>
        <v>1599</v>
      </c>
    </row>
    <row r="51" spans="1:11" ht="19.5" x14ac:dyDescent="0.35">
      <c r="A51" s="446" t="s">
        <v>35</v>
      </c>
      <c r="B51" s="447"/>
      <c r="C51" s="447"/>
      <c r="D51" s="447"/>
      <c r="E51" s="448"/>
      <c r="F51" s="154"/>
      <c r="G51" s="452" t="s">
        <v>36</v>
      </c>
      <c r="H51" s="453"/>
      <c r="I51" s="453"/>
      <c r="J51" s="453"/>
      <c r="K51" s="454"/>
    </row>
    <row r="52" spans="1:11" ht="19.5" x14ac:dyDescent="0.35">
      <c r="A52" s="449">
        <v>41355</v>
      </c>
      <c r="B52" s="450"/>
      <c r="C52" s="450"/>
      <c r="D52" s="450"/>
      <c r="E52" s="451"/>
      <c r="F52" s="154" t="s">
        <v>455</v>
      </c>
      <c r="G52" s="449">
        <f>A52+7</f>
        <v>41362</v>
      </c>
      <c r="H52" s="450"/>
      <c r="I52" s="450"/>
      <c r="J52" s="450"/>
      <c r="K52" s="451"/>
    </row>
    <row r="53" spans="1:11" ht="19.5" x14ac:dyDescent="0.3">
      <c r="A53" s="443" t="s">
        <v>461</v>
      </c>
      <c r="B53" s="444"/>
      <c r="C53" s="444"/>
      <c r="D53" s="444"/>
      <c r="E53" s="445"/>
      <c r="G53" s="443" t="s">
        <v>472</v>
      </c>
      <c r="H53" s="444"/>
      <c r="I53" s="444"/>
      <c r="J53" s="444"/>
      <c r="K53" s="445"/>
    </row>
    <row r="54" spans="1:11" ht="19.5" x14ac:dyDescent="0.3">
      <c r="A54" s="443" t="s">
        <v>462</v>
      </c>
      <c r="B54" s="444"/>
      <c r="C54" s="444"/>
      <c r="D54" s="444"/>
      <c r="E54" s="445"/>
      <c r="G54" s="443" t="s">
        <v>473</v>
      </c>
      <c r="H54" s="444"/>
      <c r="I54" s="444"/>
      <c r="J54" s="444"/>
      <c r="K54" s="445"/>
    </row>
    <row r="55" spans="1:11" ht="19.5" x14ac:dyDescent="0.3">
      <c r="A55" s="443" t="s">
        <v>463</v>
      </c>
      <c r="B55" s="444"/>
      <c r="C55" s="444"/>
      <c r="D55" s="444"/>
      <c r="E55" s="445"/>
      <c r="G55" s="443" t="s">
        <v>474</v>
      </c>
      <c r="H55" s="444"/>
      <c r="I55" s="444"/>
      <c r="J55" s="444"/>
      <c r="K55" s="445"/>
    </row>
    <row r="56" spans="1:11" ht="19.5" x14ac:dyDescent="0.3">
      <c r="A56" s="443" t="s">
        <v>464</v>
      </c>
      <c r="B56" s="444"/>
      <c r="C56" s="444"/>
      <c r="D56" s="444"/>
      <c r="E56" s="445"/>
      <c r="G56" s="443" t="s">
        <v>475</v>
      </c>
      <c r="H56" s="444"/>
      <c r="I56" s="444"/>
      <c r="J56" s="444"/>
      <c r="K56" s="445"/>
    </row>
    <row r="57" spans="1:11" ht="19.5" x14ac:dyDescent="0.3">
      <c r="A57" s="443" t="s">
        <v>465</v>
      </c>
      <c r="B57" s="444"/>
      <c r="C57" s="444"/>
      <c r="D57" s="444"/>
      <c r="E57" s="445"/>
      <c r="G57" s="443" t="s">
        <v>476</v>
      </c>
      <c r="H57" s="444"/>
      <c r="I57" s="444"/>
      <c r="J57" s="444"/>
      <c r="K57" s="445"/>
    </row>
    <row r="58" spans="1:11" ht="19.5" x14ac:dyDescent="0.3">
      <c r="A58" s="443" t="s">
        <v>466</v>
      </c>
      <c r="B58" s="444"/>
      <c r="C58" s="444"/>
      <c r="D58" s="444"/>
      <c r="E58" s="445"/>
      <c r="G58" s="443" t="s">
        <v>477</v>
      </c>
      <c r="H58" s="444"/>
      <c r="I58" s="444"/>
      <c r="J58" s="444"/>
      <c r="K58" s="445"/>
    </row>
    <row r="59" spans="1:11" ht="19.5" x14ac:dyDescent="0.3">
      <c r="A59" s="440" t="s">
        <v>467</v>
      </c>
      <c r="B59" s="441"/>
      <c r="C59" s="441"/>
      <c r="D59" s="441"/>
      <c r="E59" s="442"/>
      <c r="G59" s="440" t="s">
        <v>478</v>
      </c>
      <c r="H59" s="441"/>
      <c r="I59" s="441"/>
      <c r="J59" s="441"/>
      <c r="K59" s="442"/>
    </row>
    <row r="60" spans="1:11" ht="7.5" customHeight="1" x14ac:dyDescent="0.3"/>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&amp;"Calibri,Regular"&amp;12March 15, 2013</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40" workbookViewId="0">
      <selection activeCell="H69" sqref="H6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230</v>
      </c>
      <c r="B1" s="199"/>
      <c r="C1" s="199"/>
      <c r="D1" s="199"/>
      <c r="E1" s="200"/>
      <c r="F1" s="201"/>
      <c r="G1" s="198" t="s">
        <v>207</v>
      </c>
      <c r="H1" s="202"/>
      <c r="I1" s="202"/>
      <c r="J1" s="202"/>
      <c r="K1" s="200"/>
    </row>
    <row r="2" spans="1:11" ht="17.25" customHeight="1" x14ac:dyDescent="0.2">
      <c r="A2" s="155" t="s">
        <v>424</v>
      </c>
      <c r="B2" s="156">
        <v>118</v>
      </c>
      <c r="C2" s="156">
        <v>106</v>
      </c>
      <c r="D2" s="156">
        <v>134</v>
      </c>
      <c r="E2" s="164">
        <f t="shared" ref="E2:E8" si="0">SUM(B2:D2)</f>
        <v>358</v>
      </c>
      <c r="F2" s="157"/>
      <c r="G2" s="155" t="s">
        <v>414</v>
      </c>
      <c r="H2" s="156">
        <v>101</v>
      </c>
      <c r="I2" s="156">
        <v>87</v>
      </c>
      <c r="J2" s="156">
        <v>90</v>
      </c>
      <c r="K2" s="161">
        <f t="shared" ref="K2:K8" si="1">SUM(H2:J2)</f>
        <v>278</v>
      </c>
    </row>
    <row r="3" spans="1:11" ht="17.25" customHeight="1" x14ac:dyDescent="0.2">
      <c r="A3" s="155" t="s">
        <v>381</v>
      </c>
      <c r="B3" s="156">
        <v>97</v>
      </c>
      <c r="C3" s="156">
        <v>95</v>
      </c>
      <c r="D3" s="156">
        <v>111</v>
      </c>
      <c r="E3" s="164">
        <f t="shared" si="0"/>
        <v>303</v>
      </c>
      <c r="F3" s="157"/>
      <c r="G3" s="155" t="s">
        <v>498</v>
      </c>
      <c r="H3" s="156">
        <v>126</v>
      </c>
      <c r="I3" s="156">
        <v>90</v>
      </c>
      <c r="J3" s="156">
        <v>106</v>
      </c>
      <c r="K3" s="161">
        <f t="shared" si="1"/>
        <v>322</v>
      </c>
    </row>
    <row r="4" spans="1:11" ht="17.25" customHeight="1" x14ac:dyDescent="0.2">
      <c r="A4" s="155" t="s">
        <v>380</v>
      </c>
      <c r="B4" s="156">
        <v>110</v>
      </c>
      <c r="C4" s="156">
        <v>92</v>
      </c>
      <c r="D4" s="156">
        <v>116</v>
      </c>
      <c r="E4" s="164">
        <f t="shared" si="0"/>
        <v>318</v>
      </c>
      <c r="F4" s="157"/>
      <c r="G4" s="155" t="s">
        <v>415</v>
      </c>
      <c r="H4" s="156">
        <v>128</v>
      </c>
      <c r="I4" s="156">
        <v>120</v>
      </c>
      <c r="J4" s="156">
        <v>105</v>
      </c>
      <c r="K4" s="161">
        <f t="shared" si="1"/>
        <v>353</v>
      </c>
    </row>
    <row r="5" spans="1:11" ht="17.25" customHeight="1" x14ac:dyDescent="0.2">
      <c r="A5" s="155" t="s">
        <v>384</v>
      </c>
      <c r="B5" s="156">
        <v>113</v>
      </c>
      <c r="C5" s="156">
        <v>97</v>
      </c>
      <c r="D5" s="156">
        <v>135</v>
      </c>
      <c r="E5" s="164">
        <f t="shared" si="0"/>
        <v>345</v>
      </c>
      <c r="F5" s="157"/>
      <c r="G5" s="155" t="s">
        <v>413</v>
      </c>
      <c r="H5" s="156">
        <v>117</v>
      </c>
      <c r="I5" s="156">
        <v>141</v>
      </c>
      <c r="J5" s="156">
        <v>95</v>
      </c>
      <c r="K5" s="161">
        <f t="shared" si="1"/>
        <v>353</v>
      </c>
    </row>
    <row r="6" spans="1:11" ht="17.25" customHeight="1" x14ac:dyDescent="0.2">
      <c r="A6" s="155" t="s">
        <v>383</v>
      </c>
      <c r="B6" s="156">
        <v>95</v>
      </c>
      <c r="C6" s="156">
        <v>115</v>
      </c>
      <c r="D6" s="156">
        <v>165</v>
      </c>
      <c r="E6" s="164">
        <f t="shared" si="0"/>
        <v>375</v>
      </c>
      <c r="F6" s="157"/>
      <c r="G6" s="155" t="s">
        <v>450</v>
      </c>
      <c r="H6" s="156">
        <v>108</v>
      </c>
      <c r="I6" s="156" t="s">
        <v>452</v>
      </c>
      <c r="J6" s="156" t="s">
        <v>452</v>
      </c>
      <c r="K6" s="161">
        <f t="shared" si="1"/>
        <v>108</v>
      </c>
    </row>
    <row r="7" spans="1:11" ht="17.25" customHeight="1" x14ac:dyDescent="0.2">
      <c r="A7" s="155"/>
      <c r="B7" s="156" t="s">
        <v>452</v>
      </c>
      <c r="C7" s="156" t="s">
        <v>452</v>
      </c>
      <c r="D7" s="156" t="s">
        <v>452</v>
      </c>
      <c r="E7" s="164">
        <f t="shared" si="0"/>
        <v>0</v>
      </c>
      <c r="F7" s="157"/>
      <c r="G7" s="155" t="s">
        <v>729</v>
      </c>
      <c r="H7" s="156" t="s">
        <v>452</v>
      </c>
      <c r="I7" s="156">
        <v>97</v>
      </c>
      <c r="J7" s="156">
        <v>97</v>
      </c>
      <c r="K7" s="161">
        <f t="shared" si="1"/>
        <v>194</v>
      </c>
    </row>
    <row r="8" spans="1:11" ht="17.25" customHeight="1" x14ac:dyDescent="0.2">
      <c r="A8" s="159" t="s">
        <v>412</v>
      </c>
      <c r="B8" s="160">
        <f>SUM(B2:B7)</f>
        <v>533</v>
      </c>
      <c r="C8" s="160">
        <f>SUM(C2:C7)</f>
        <v>505</v>
      </c>
      <c r="D8" s="206">
        <f>SUM(D2:D7)</f>
        <v>661</v>
      </c>
      <c r="E8" s="205">
        <f t="shared" si="0"/>
        <v>1699</v>
      </c>
      <c r="F8" s="162"/>
      <c r="G8" s="159" t="s">
        <v>412</v>
      </c>
      <c r="H8" s="205">
        <f>SUM(H2:H7)</f>
        <v>580</v>
      </c>
      <c r="I8" s="205">
        <f>SUM(I2:I7)</f>
        <v>535</v>
      </c>
      <c r="J8" s="161">
        <f>SUM(J2:J7)</f>
        <v>493</v>
      </c>
      <c r="K8" s="161">
        <f t="shared" si="1"/>
        <v>1608</v>
      </c>
    </row>
    <row r="9" spans="1:11" s="298" customFormat="1" ht="17.25" customHeight="1" x14ac:dyDescent="0.4">
      <c r="A9" s="198" t="s">
        <v>202</v>
      </c>
      <c r="B9" s="199"/>
      <c r="C9" s="199"/>
      <c r="D9" s="199"/>
      <c r="E9" s="200"/>
      <c r="F9" s="201"/>
      <c r="G9" s="198" t="s">
        <v>205</v>
      </c>
      <c r="H9" s="202"/>
      <c r="I9" s="202"/>
      <c r="J9" s="202"/>
      <c r="K9" s="200"/>
    </row>
    <row r="10" spans="1:11" ht="17.25" customHeight="1" x14ac:dyDescent="0.2">
      <c r="A10" s="155" t="s">
        <v>488</v>
      </c>
      <c r="B10" s="156">
        <v>105</v>
      </c>
      <c r="C10" s="156">
        <v>128</v>
      </c>
      <c r="D10" s="156">
        <v>108</v>
      </c>
      <c r="E10" s="164">
        <f t="shared" ref="E10:E15" si="2">SUM(B10:D10)</f>
        <v>341</v>
      </c>
      <c r="F10" s="157"/>
      <c r="G10" s="155" t="s">
        <v>427</v>
      </c>
      <c r="H10" s="156">
        <v>114</v>
      </c>
      <c r="I10" s="156">
        <v>94</v>
      </c>
      <c r="J10" s="156">
        <v>138</v>
      </c>
      <c r="K10" s="161">
        <f t="shared" ref="K10:K15" si="3">SUM(H10:J10)</f>
        <v>346</v>
      </c>
    </row>
    <row r="11" spans="1:11" ht="17.25" customHeight="1" x14ac:dyDescent="0.2">
      <c r="A11" s="155" t="s">
        <v>374</v>
      </c>
      <c r="B11" s="156">
        <v>125</v>
      </c>
      <c r="C11" s="156">
        <v>152</v>
      </c>
      <c r="D11" s="156">
        <v>101</v>
      </c>
      <c r="E11" s="164">
        <f t="shared" si="2"/>
        <v>378</v>
      </c>
      <c r="F11" s="157"/>
      <c r="G11" s="155" t="s">
        <v>423</v>
      </c>
      <c r="H11" s="156">
        <v>146</v>
      </c>
      <c r="I11" s="156">
        <v>88</v>
      </c>
      <c r="J11" s="156">
        <v>114</v>
      </c>
      <c r="K11" s="161">
        <f t="shared" si="3"/>
        <v>348</v>
      </c>
    </row>
    <row r="12" spans="1:11" ht="17.25" customHeight="1" x14ac:dyDescent="0.2">
      <c r="A12" s="155" t="s">
        <v>375</v>
      </c>
      <c r="B12" s="156">
        <v>121</v>
      </c>
      <c r="C12" s="156">
        <v>90</v>
      </c>
      <c r="D12" s="156">
        <v>113</v>
      </c>
      <c r="E12" s="164">
        <f t="shared" si="2"/>
        <v>324</v>
      </c>
      <c r="F12" s="157"/>
      <c r="G12" s="155" t="s">
        <v>451</v>
      </c>
      <c r="H12" s="156">
        <v>124</v>
      </c>
      <c r="I12" s="156">
        <v>134</v>
      </c>
      <c r="J12" s="156">
        <v>112</v>
      </c>
      <c r="K12" s="161">
        <f t="shared" si="3"/>
        <v>370</v>
      </c>
    </row>
    <row r="13" spans="1:11" ht="17.25" customHeight="1" x14ac:dyDescent="0.2">
      <c r="A13" s="155" t="s">
        <v>376</v>
      </c>
      <c r="B13" s="156">
        <v>103</v>
      </c>
      <c r="C13" s="156">
        <v>118</v>
      </c>
      <c r="D13" s="156">
        <v>115</v>
      </c>
      <c r="E13" s="164">
        <f t="shared" si="2"/>
        <v>336</v>
      </c>
      <c r="F13" s="157"/>
      <c r="G13" s="155" t="s">
        <v>459</v>
      </c>
      <c r="H13" s="156">
        <v>91</v>
      </c>
      <c r="I13" s="156">
        <v>104</v>
      </c>
      <c r="J13" s="156">
        <v>103</v>
      </c>
      <c r="K13" s="161">
        <f t="shared" si="3"/>
        <v>298</v>
      </c>
    </row>
    <row r="14" spans="1:11" ht="17.25" customHeight="1" x14ac:dyDescent="0.2">
      <c r="A14" s="155" t="s">
        <v>377</v>
      </c>
      <c r="B14" s="156">
        <v>122</v>
      </c>
      <c r="C14" s="156">
        <v>117</v>
      </c>
      <c r="D14" s="156">
        <v>130</v>
      </c>
      <c r="E14" s="164">
        <f t="shared" si="2"/>
        <v>369</v>
      </c>
      <c r="F14" s="157"/>
      <c r="G14" s="155" t="s">
        <v>426</v>
      </c>
      <c r="H14" s="156">
        <v>128</v>
      </c>
      <c r="I14" s="156">
        <v>127</v>
      </c>
      <c r="J14" s="156">
        <v>156</v>
      </c>
      <c r="K14" s="161">
        <f t="shared" si="3"/>
        <v>411</v>
      </c>
    </row>
    <row r="15" spans="1:11" ht="17.25" customHeight="1" x14ac:dyDescent="0.2">
      <c r="A15" s="159" t="s">
        <v>379</v>
      </c>
      <c r="B15" s="160">
        <f>SUM(B10:B14)</f>
        <v>576</v>
      </c>
      <c r="C15" s="206">
        <f>SUM(C10:C14)</f>
        <v>605</v>
      </c>
      <c r="D15" s="160">
        <f>SUM(D10:D14)</f>
        <v>567</v>
      </c>
      <c r="E15" s="161">
        <f t="shared" si="2"/>
        <v>1748</v>
      </c>
      <c r="F15" s="162"/>
      <c r="G15" s="159" t="s">
        <v>378</v>
      </c>
      <c r="H15" s="205">
        <f>SUM(H10:H14)</f>
        <v>603</v>
      </c>
      <c r="I15" s="161">
        <f>SUM(I10:I14)</f>
        <v>547</v>
      </c>
      <c r="J15" s="205">
        <f>SUM(J10:J14)</f>
        <v>623</v>
      </c>
      <c r="K15" s="205">
        <f t="shared" si="3"/>
        <v>1773</v>
      </c>
    </row>
    <row r="16" spans="1:11" s="298" customFormat="1" ht="17.25" customHeight="1" x14ac:dyDescent="0.4">
      <c r="A16" s="198" t="s">
        <v>204</v>
      </c>
      <c r="B16" s="199"/>
      <c r="C16" s="199"/>
      <c r="D16" s="199"/>
      <c r="E16" s="200"/>
      <c r="F16" s="201"/>
      <c r="G16" s="198" t="s">
        <v>203</v>
      </c>
      <c r="H16" s="202"/>
      <c r="I16" s="202"/>
      <c r="J16" s="202"/>
      <c r="K16" s="200"/>
    </row>
    <row r="17" spans="1:11" ht="17.25" customHeight="1" x14ac:dyDescent="0.2">
      <c r="A17" s="155" t="s">
        <v>433</v>
      </c>
      <c r="B17" s="156">
        <v>81</v>
      </c>
      <c r="C17" s="156">
        <v>106</v>
      </c>
      <c r="D17" s="156">
        <v>105</v>
      </c>
      <c r="E17" s="164">
        <f t="shared" ref="E17:E22" si="4">SUM(B17:D17)</f>
        <v>292</v>
      </c>
      <c r="F17" s="157"/>
      <c r="G17" s="155" t="s">
        <v>420</v>
      </c>
      <c r="H17" s="156">
        <v>115</v>
      </c>
      <c r="I17" s="156">
        <v>150</v>
      </c>
      <c r="J17" s="156">
        <v>150</v>
      </c>
      <c r="K17" s="161">
        <f t="shared" ref="K17:K22" si="5">SUM(H17:J17)</f>
        <v>415</v>
      </c>
    </row>
    <row r="18" spans="1:11" ht="17.25" customHeight="1" x14ac:dyDescent="0.2">
      <c r="A18" s="155" t="s">
        <v>434</v>
      </c>
      <c r="B18" s="156">
        <v>110</v>
      </c>
      <c r="C18" s="156">
        <v>139</v>
      </c>
      <c r="D18" s="156">
        <v>107</v>
      </c>
      <c r="E18" s="164">
        <f t="shared" si="4"/>
        <v>356</v>
      </c>
      <c r="F18" s="157"/>
      <c r="G18" s="155" t="s">
        <v>419</v>
      </c>
      <c r="H18" s="156">
        <v>106</v>
      </c>
      <c r="I18" s="156">
        <v>122</v>
      </c>
      <c r="J18" s="156">
        <v>111</v>
      </c>
      <c r="K18" s="161">
        <f t="shared" si="5"/>
        <v>339</v>
      </c>
    </row>
    <row r="19" spans="1:11" ht="17.25" customHeight="1" x14ac:dyDescent="0.2">
      <c r="A19" s="155" t="s">
        <v>435</v>
      </c>
      <c r="B19" s="156">
        <v>119</v>
      </c>
      <c r="C19" s="156">
        <v>124</v>
      </c>
      <c r="D19" s="156">
        <v>117</v>
      </c>
      <c r="E19" s="164">
        <f t="shared" si="4"/>
        <v>360</v>
      </c>
      <c r="F19" s="157"/>
      <c r="G19" s="155" t="s">
        <v>418</v>
      </c>
      <c r="H19" s="156">
        <v>132</v>
      </c>
      <c r="I19" s="156">
        <v>129</v>
      </c>
      <c r="J19" s="156">
        <v>155</v>
      </c>
      <c r="K19" s="161">
        <f t="shared" si="5"/>
        <v>416</v>
      </c>
    </row>
    <row r="20" spans="1:11" ht="17.25" customHeight="1" x14ac:dyDescent="0.2">
      <c r="A20" s="155" t="s">
        <v>436</v>
      </c>
      <c r="B20" s="156">
        <v>112</v>
      </c>
      <c r="C20" s="156">
        <v>100</v>
      </c>
      <c r="D20" s="156">
        <v>112</v>
      </c>
      <c r="E20" s="164">
        <f t="shared" si="4"/>
        <v>324</v>
      </c>
      <c r="F20" s="157"/>
      <c r="G20" s="155" t="s">
        <v>422</v>
      </c>
      <c r="H20" s="156">
        <v>122</v>
      </c>
      <c r="I20" s="156">
        <v>130</v>
      </c>
      <c r="J20" s="156">
        <v>127</v>
      </c>
      <c r="K20" s="161">
        <f t="shared" si="5"/>
        <v>379</v>
      </c>
    </row>
    <row r="21" spans="1:11" ht="17.25" customHeight="1" x14ac:dyDescent="0.2">
      <c r="A21" s="155" t="s">
        <v>437</v>
      </c>
      <c r="B21" s="156">
        <v>93</v>
      </c>
      <c r="C21" s="156">
        <v>125</v>
      </c>
      <c r="D21" s="156">
        <v>138</v>
      </c>
      <c r="E21" s="164">
        <f t="shared" si="4"/>
        <v>356</v>
      </c>
      <c r="F21" s="157"/>
      <c r="G21" s="155" t="s">
        <v>421</v>
      </c>
      <c r="H21" s="156">
        <v>108</v>
      </c>
      <c r="I21" s="156">
        <v>119</v>
      </c>
      <c r="J21" s="156">
        <v>130</v>
      </c>
      <c r="K21" s="161">
        <f t="shared" si="5"/>
        <v>357</v>
      </c>
    </row>
    <row r="22" spans="1:11" ht="17.25" customHeight="1" x14ac:dyDescent="0.2">
      <c r="A22" s="159" t="s">
        <v>401</v>
      </c>
      <c r="B22" s="160">
        <f>SUM(B17:B21)</f>
        <v>515</v>
      </c>
      <c r="C22" s="160">
        <f>SUM(C17:C21)</f>
        <v>594</v>
      </c>
      <c r="D22" s="160">
        <f>SUM(D17:D21)</f>
        <v>579</v>
      </c>
      <c r="E22" s="161">
        <f t="shared" si="4"/>
        <v>1688</v>
      </c>
      <c r="F22" s="162"/>
      <c r="G22" s="159" t="s">
        <v>400</v>
      </c>
      <c r="H22" s="205">
        <f>SUM(H17:H21)</f>
        <v>583</v>
      </c>
      <c r="I22" s="205">
        <f>SUM(I17:I21)</f>
        <v>650</v>
      </c>
      <c r="J22" s="205">
        <f>SUM(J17:J21)</f>
        <v>673</v>
      </c>
      <c r="K22" s="205">
        <f t="shared" si="5"/>
        <v>1906</v>
      </c>
    </row>
    <row r="23" spans="1:11" s="298" customFormat="1" ht="17.25" customHeight="1" x14ac:dyDescent="0.4">
      <c r="A23" s="204" t="s">
        <v>200</v>
      </c>
      <c r="B23" s="202"/>
      <c r="C23" s="202"/>
      <c r="D23" s="202"/>
      <c r="E23" s="200"/>
      <c r="F23" s="201"/>
      <c r="G23" s="204" t="s">
        <v>199</v>
      </c>
      <c r="H23" s="202"/>
      <c r="I23" s="202"/>
      <c r="J23" s="202"/>
      <c r="K23" s="200"/>
    </row>
    <row r="24" spans="1:11" ht="17.25" customHeight="1" x14ac:dyDescent="0.2">
      <c r="A24" s="155"/>
      <c r="B24" s="156" t="s">
        <v>452</v>
      </c>
      <c r="C24" s="156" t="s">
        <v>452</v>
      </c>
      <c r="D24" s="156" t="s">
        <v>452</v>
      </c>
      <c r="E24" s="161" t="s">
        <v>452</v>
      </c>
      <c r="F24" s="157"/>
      <c r="G24" s="155" t="s">
        <v>734</v>
      </c>
      <c r="H24" s="156">
        <v>129</v>
      </c>
      <c r="I24" s="156" t="s">
        <v>452</v>
      </c>
      <c r="J24" s="156" t="s">
        <v>452</v>
      </c>
      <c r="K24" s="161">
        <f t="shared" ref="K24:K30" si="6">SUM(H24:J24)</f>
        <v>129</v>
      </c>
    </row>
    <row r="25" spans="1:11" ht="17.25" customHeight="1" x14ac:dyDescent="0.2">
      <c r="A25" s="155" t="s">
        <v>407</v>
      </c>
      <c r="B25" s="156">
        <v>120</v>
      </c>
      <c r="C25" s="156">
        <v>108</v>
      </c>
      <c r="D25" s="156">
        <v>120</v>
      </c>
      <c r="E25" s="161">
        <f t="shared" ref="E25:E30" si="7">SUM(B25:D25)</f>
        <v>348</v>
      </c>
      <c r="F25" s="157"/>
      <c r="G25" s="155" t="s">
        <v>440</v>
      </c>
      <c r="H25" s="156" t="s">
        <v>452</v>
      </c>
      <c r="I25" s="156">
        <v>117</v>
      </c>
      <c r="J25" s="156">
        <v>115</v>
      </c>
      <c r="K25" s="161">
        <f t="shared" si="6"/>
        <v>232</v>
      </c>
    </row>
    <row r="26" spans="1:11" ht="17.25" customHeight="1" x14ac:dyDescent="0.2">
      <c r="A26" s="155" t="s">
        <v>623</v>
      </c>
      <c r="B26" s="156">
        <v>105</v>
      </c>
      <c r="C26" s="156">
        <v>107</v>
      </c>
      <c r="D26" s="156">
        <v>91</v>
      </c>
      <c r="E26" s="161">
        <f t="shared" si="7"/>
        <v>303</v>
      </c>
      <c r="F26" s="157"/>
      <c r="G26" s="155" t="s">
        <v>735</v>
      </c>
      <c r="H26" s="156">
        <v>112</v>
      </c>
      <c r="I26" s="156">
        <v>136</v>
      </c>
      <c r="J26" s="156">
        <v>107</v>
      </c>
      <c r="K26" s="161">
        <f t="shared" si="6"/>
        <v>355</v>
      </c>
    </row>
    <row r="27" spans="1:11" ht="17.25" customHeight="1" x14ac:dyDescent="0.2">
      <c r="A27" s="155" t="s">
        <v>408</v>
      </c>
      <c r="B27" s="156">
        <v>127</v>
      </c>
      <c r="C27" s="156">
        <v>120</v>
      </c>
      <c r="D27" s="156">
        <v>143</v>
      </c>
      <c r="E27" s="161">
        <f t="shared" si="7"/>
        <v>390</v>
      </c>
      <c r="F27" s="157"/>
      <c r="G27" s="155" t="s">
        <v>439</v>
      </c>
      <c r="H27" s="156">
        <v>103</v>
      </c>
      <c r="I27" s="156">
        <v>140</v>
      </c>
      <c r="J27" s="156">
        <v>143</v>
      </c>
      <c r="K27" s="161">
        <f t="shared" si="6"/>
        <v>386</v>
      </c>
    </row>
    <row r="28" spans="1:11" ht="17.25" customHeight="1" x14ac:dyDescent="0.2">
      <c r="A28" s="155" t="s">
        <v>409</v>
      </c>
      <c r="B28" s="156">
        <v>126</v>
      </c>
      <c r="C28" s="156">
        <v>113</v>
      </c>
      <c r="D28" s="156">
        <v>124</v>
      </c>
      <c r="E28" s="161">
        <f t="shared" si="7"/>
        <v>363</v>
      </c>
      <c r="F28" s="157"/>
      <c r="G28" s="155" t="s">
        <v>442</v>
      </c>
      <c r="H28" s="156">
        <v>107</v>
      </c>
      <c r="I28" s="156">
        <v>107</v>
      </c>
      <c r="J28" s="156">
        <v>116</v>
      </c>
      <c r="K28" s="161">
        <f>SUM(H28:J28)</f>
        <v>330</v>
      </c>
    </row>
    <row r="29" spans="1:11" ht="17.25" customHeight="1" x14ac:dyDescent="0.2">
      <c r="A29" s="155" t="s">
        <v>410</v>
      </c>
      <c r="B29" s="156">
        <v>114</v>
      </c>
      <c r="C29" s="156">
        <v>128</v>
      </c>
      <c r="D29" s="156">
        <v>128</v>
      </c>
      <c r="E29" s="161">
        <f t="shared" si="7"/>
        <v>370</v>
      </c>
      <c r="F29" s="157"/>
      <c r="G29" s="155" t="s">
        <v>441</v>
      </c>
      <c r="H29" s="156">
        <v>150</v>
      </c>
      <c r="I29" s="156">
        <v>152</v>
      </c>
      <c r="J29" s="156">
        <v>111</v>
      </c>
      <c r="K29" s="161">
        <f t="shared" si="6"/>
        <v>413</v>
      </c>
    </row>
    <row r="30" spans="1:11" ht="17.25" customHeight="1" x14ac:dyDescent="0.2">
      <c r="A30" s="159" t="s">
        <v>379</v>
      </c>
      <c r="B30" s="161">
        <f>SUM(B24:B29)</f>
        <v>592</v>
      </c>
      <c r="C30" s="161">
        <f>SUM(C24:C29)</f>
        <v>576</v>
      </c>
      <c r="D30" s="205">
        <f>SUM(D24:D29)</f>
        <v>606</v>
      </c>
      <c r="E30" s="161">
        <f t="shared" si="7"/>
        <v>1774</v>
      </c>
      <c r="F30" s="162"/>
      <c r="G30" s="159" t="s">
        <v>378</v>
      </c>
      <c r="H30" s="205">
        <f>SUM(H24:H29)</f>
        <v>601</v>
      </c>
      <c r="I30" s="205">
        <f>SUM(I24:I29)</f>
        <v>652</v>
      </c>
      <c r="J30" s="161">
        <f>SUM(J24:J29)</f>
        <v>592</v>
      </c>
      <c r="K30" s="205">
        <f t="shared" si="6"/>
        <v>1845</v>
      </c>
    </row>
    <row r="31" spans="1:11" s="298" customFormat="1" ht="17.25" customHeight="1" x14ac:dyDescent="0.4">
      <c r="A31" s="204" t="s">
        <v>231</v>
      </c>
      <c r="B31" s="202"/>
      <c r="C31" s="202"/>
      <c r="D31" s="202"/>
      <c r="E31" s="200"/>
      <c r="F31" s="201"/>
      <c r="G31" s="204" t="s">
        <v>206</v>
      </c>
      <c r="H31" s="202"/>
      <c r="I31" s="202"/>
      <c r="J31" s="202"/>
      <c r="K31" s="200"/>
    </row>
    <row r="32" spans="1:11" ht="17.25" customHeight="1" x14ac:dyDescent="0.2">
      <c r="A32" s="155" t="s">
        <v>391</v>
      </c>
      <c r="B32" s="156">
        <v>121</v>
      </c>
      <c r="C32" s="156">
        <v>131</v>
      </c>
      <c r="D32" s="156">
        <v>135</v>
      </c>
      <c r="E32" s="161">
        <f t="shared" ref="E32:E37" si="8">SUM(B32:D32)</f>
        <v>387</v>
      </c>
      <c r="F32" s="157"/>
      <c r="G32" s="155" t="s">
        <v>428</v>
      </c>
      <c r="H32" s="156">
        <v>108</v>
      </c>
      <c r="I32" s="156">
        <v>92</v>
      </c>
      <c r="J32" s="156">
        <v>133</v>
      </c>
      <c r="K32" s="161">
        <f t="shared" ref="K32:K37" si="9">SUM(H32:J32)</f>
        <v>333</v>
      </c>
    </row>
    <row r="33" spans="1:11" ht="17.25" customHeight="1" x14ac:dyDescent="0.2">
      <c r="A33" s="155" t="s">
        <v>392</v>
      </c>
      <c r="B33" s="156">
        <v>102</v>
      </c>
      <c r="C33" s="156">
        <v>109</v>
      </c>
      <c r="D33" s="156">
        <v>95</v>
      </c>
      <c r="E33" s="161">
        <f t="shared" si="8"/>
        <v>306</v>
      </c>
      <c r="F33" s="157"/>
      <c r="G33" s="155" t="s">
        <v>431</v>
      </c>
      <c r="H33" s="156">
        <v>116</v>
      </c>
      <c r="I33" s="156">
        <v>145</v>
      </c>
      <c r="J33" s="156">
        <v>121</v>
      </c>
      <c r="K33" s="161">
        <f t="shared" si="9"/>
        <v>382</v>
      </c>
    </row>
    <row r="34" spans="1:11" ht="17.25" customHeight="1" x14ac:dyDescent="0.2">
      <c r="A34" s="155" t="s">
        <v>394</v>
      </c>
      <c r="B34" s="156">
        <v>146</v>
      </c>
      <c r="C34" s="156">
        <v>137</v>
      </c>
      <c r="D34" s="156">
        <v>134</v>
      </c>
      <c r="E34" s="161">
        <f t="shared" si="8"/>
        <v>417</v>
      </c>
      <c r="F34" s="157"/>
      <c r="G34" s="155" t="s">
        <v>430</v>
      </c>
      <c r="H34" s="156">
        <v>103</v>
      </c>
      <c r="I34" s="156">
        <v>134</v>
      </c>
      <c r="J34" s="156">
        <v>121</v>
      </c>
      <c r="K34" s="161">
        <f t="shared" si="9"/>
        <v>358</v>
      </c>
    </row>
    <row r="35" spans="1:11" ht="17.25" customHeight="1" x14ac:dyDescent="0.2">
      <c r="A35" s="155" t="s">
        <v>562</v>
      </c>
      <c r="B35" s="156">
        <v>115</v>
      </c>
      <c r="C35" s="156">
        <v>131</v>
      </c>
      <c r="D35" s="156">
        <v>147</v>
      </c>
      <c r="E35" s="161">
        <f t="shared" si="8"/>
        <v>393</v>
      </c>
      <c r="F35" s="157"/>
      <c r="G35" s="155" t="s">
        <v>453</v>
      </c>
      <c r="H35" s="156">
        <v>138</v>
      </c>
      <c r="I35" s="156">
        <v>108</v>
      </c>
      <c r="J35" s="156">
        <v>119</v>
      </c>
      <c r="K35" s="161">
        <f t="shared" si="9"/>
        <v>365</v>
      </c>
    </row>
    <row r="36" spans="1:11" ht="17.25" customHeight="1" x14ac:dyDescent="0.2">
      <c r="A36" s="155" t="s">
        <v>390</v>
      </c>
      <c r="B36" s="156">
        <v>95</v>
      </c>
      <c r="C36" s="156">
        <v>115</v>
      </c>
      <c r="D36" s="156">
        <v>100</v>
      </c>
      <c r="E36" s="161">
        <f t="shared" si="8"/>
        <v>310</v>
      </c>
      <c r="F36" s="157"/>
      <c r="G36" s="155" t="s">
        <v>432</v>
      </c>
      <c r="H36" s="156">
        <v>116</v>
      </c>
      <c r="I36" s="156">
        <v>139</v>
      </c>
      <c r="J36" s="156">
        <v>108</v>
      </c>
      <c r="K36" s="161">
        <f t="shared" si="9"/>
        <v>363</v>
      </c>
    </row>
    <row r="37" spans="1:11" ht="17.25" customHeight="1" x14ac:dyDescent="0.2">
      <c r="A37" s="159" t="s">
        <v>378</v>
      </c>
      <c r="B37" s="161">
        <f>SUM(B32:B36)</f>
        <v>579</v>
      </c>
      <c r="C37" s="205">
        <f>SUM(C32:C36)</f>
        <v>623</v>
      </c>
      <c r="D37" s="205">
        <f>SUM(D32:D36)</f>
        <v>611</v>
      </c>
      <c r="E37" s="205">
        <f t="shared" si="8"/>
        <v>1813</v>
      </c>
      <c r="F37" s="162"/>
      <c r="G37" s="159" t="s">
        <v>379</v>
      </c>
      <c r="H37" s="205">
        <f>SUM(H32:H36)</f>
        <v>581</v>
      </c>
      <c r="I37" s="161">
        <f>SUM(I32:I36)</f>
        <v>618</v>
      </c>
      <c r="J37" s="161">
        <f>SUM(J32:J36)</f>
        <v>602</v>
      </c>
      <c r="K37" s="161">
        <f t="shared" si="9"/>
        <v>1801</v>
      </c>
    </row>
    <row r="38" spans="1:11" s="298" customFormat="1" ht="17.25" customHeight="1" x14ac:dyDescent="0.4">
      <c r="A38" s="204" t="s">
        <v>201</v>
      </c>
      <c r="B38" s="202"/>
      <c r="C38" s="202"/>
      <c r="D38" s="202"/>
      <c r="E38" s="200"/>
      <c r="F38" s="201"/>
      <c r="G38" s="204" t="s">
        <v>209</v>
      </c>
      <c r="H38" s="202"/>
      <c r="I38" s="202"/>
      <c r="J38" s="202"/>
      <c r="K38" s="200"/>
    </row>
    <row r="39" spans="1:11" ht="17.25" customHeight="1" x14ac:dyDescent="0.2">
      <c r="A39" s="155" t="s">
        <v>395</v>
      </c>
      <c r="B39" s="156">
        <v>129</v>
      </c>
      <c r="C39" s="156">
        <v>117</v>
      </c>
      <c r="D39" s="156">
        <v>125</v>
      </c>
      <c r="E39" s="161">
        <f t="shared" ref="E39:E44" si="10">SUM(B39:D39)</f>
        <v>371</v>
      </c>
      <c r="F39" s="157"/>
      <c r="G39" s="155" t="s">
        <v>385</v>
      </c>
      <c r="H39" s="156">
        <v>99</v>
      </c>
      <c r="I39" s="156">
        <v>101</v>
      </c>
      <c r="J39" s="156">
        <v>90</v>
      </c>
      <c r="K39" s="161">
        <f t="shared" ref="K39:K44" si="11">SUM(H39:J39)</f>
        <v>290</v>
      </c>
    </row>
    <row r="40" spans="1:11" ht="17.25" customHeight="1" x14ac:dyDescent="0.2">
      <c r="A40" s="155" t="s">
        <v>396</v>
      </c>
      <c r="B40" s="156">
        <v>106</v>
      </c>
      <c r="C40" s="156">
        <v>132</v>
      </c>
      <c r="D40" s="156">
        <v>115</v>
      </c>
      <c r="E40" s="161">
        <f t="shared" si="10"/>
        <v>353</v>
      </c>
      <c r="F40" s="157"/>
      <c r="G40" s="155" t="s">
        <v>386</v>
      </c>
      <c r="H40" s="156">
        <v>114</v>
      </c>
      <c r="I40" s="156">
        <v>118</v>
      </c>
      <c r="J40" s="156">
        <v>103</v>
      </c>
      <c r="K40" s="161">
        <f t="shared" si="11"/>
        <v>335</v>
      </c>
    </row>
    <row r="41" spans="1:11" ht="17.25" customHeight="1" x14ac:dyDescent="0.2">
      <c r="A41" s="155" t="s">
        <v>449</v>
      </c>
      <c r="B41" s="156">
        <v>123</v>
      </c>
      <c r="C41" s="156">
        <v>127</v>
      </c>
      <c r="D41" s="156">
        <v>117</v>
      </c>
      <c r="E41" s="161">
        <f t="shared" si="10"/>
        <v>367</v>
      </c>
      <c r="F41" s="157"/>
      <c r="G41" s="155" t="s">
        <v>387</v>
      </c>
      <c r="H41" s="156">
        <v>108</v>
      </c>
      <c r="I41" s="156">
        <v>126</v>
      </c>
      <c r="J41" s="156">
        <v>97</v>
      </c>
      <c r="K41" s="161">
        <f t="shared" si="11"/>
        <v>331</v>
      </c>
    </row>
    <row r="42" spans="1:11" ht="17.25" customHeight="1" x14ac:dyDescent="0.2">
      <c r="A42" s="155" t="s">
        <v>398</v>
      </c>
      <c r="B42" s="156">
        <v>121</v>
      </c>
      <c r="C42" s="156">
        <v>116</v>
      </c>
      <c r="D42" s="156">
        <v>125</v>
      </c>
      <c r="E42" s="161">
        <f t="shared" si="10"/>
        <v>362</v>
      </c>
      <c r="F42" s="157"/>
      <c r="G42" s="155" t="s">
        <v>389</v>
      </c>
      <c r="H42" s="156">
        <v>128</v>
      </c>
      <c r="I42" s="156">
        <v>120</v>
      </c>
      <c r="J42" s="156">
        <v>130</v>
      </c>
      <c r="K42" s="161">
        <f t="shared" si="11"/>
        <v>378</v>
      </c>
    </row>
    <row r="43" spans="1:11" ht="17.25" customHeight="1" x14ac:dyDescent="0.2">
      <c r="A43" s="155" t="s">
        <v>399</v>
      </c>
      <c r="B43" s="156">
        <v>150</v>
      </c>
      <c r="C43" s="156">
        <v>106</v>
      </c>
      <c r="D43" s="156">
        <v>151</v>
      </c>
      <c r="E43" s="161">
        <f t="shared" si="10"/>
        <v>407</v>
      </c>
      <c r="F43" s="157"/>
      <c r="G43" s="155" t="s">
        <v>388</v>
      </c>
      <c r="H43" s="156">
        <v>137</v>
      </c>
      <c r="I43" s="156">
        <v>138</v>
      </c>
      <c r="J43" s="156">
        <v>134</v>
      </c>
      <c r="K43" s="161">
        <f t="shared" si="11"/>
        <v>409</v>
      </c>
    </row>
    <row r="44" spans="1:11" ht="17.25" customHeight="1" x14ac:dyDescent="0.2">
      <c r="A44" s="159" t="s">
        <v>378</v>
      </c>
      <c r="B44" s="205">
        <f>SUM(B39:B43)</f>
        <v>629</v>
      </c>
      <c r="C44" s="161">
        <f>SUM(C39:C43)</f>
        <v>598</v>
      </c>
      <c r="D44" s="205">
        <f>SUM(D39:D43)</f>
        <v>633</v>
      </c>
      <c r="E44" s="205">
        <f t="shared" si="10"/>
        <v>1860</v>
      </c>
      <c r="F44" s="162"/>
      <c r="G44" s="159" t="s">
        <v>379</v>
      </c>
      <c r="H44" s="161">
        <f>SUM(H39:H43)</f>
        <v>586</v>
      </c>
      <c r="I44" s="205">
        <f>SUM(I39:I43)</f>
        <v>603</v>
      </c>
      <c r="J44" s="161">
        <f>SUM(J39:J43)</f>
        <v>554</v>
      </c>
      <c r="K44" s="161">
        <f t="shared" si="11"/>
        <v>1743</v>
      </c>
    </row>
    <row r="45" spans="1:11" s="298" customFormat="1" ht="17.25" customHeight="1" x14ac:dyDescent="0.4">
      <c r="A45" s="204" t="s">
        <v>198</v>
      </c>
      <c r="B45" s="202"/>
      <c r="C45" s="202"/>
      <c r="D45" s="202"/>
      <c r="E45" s="200"/>
      <c r="F45" s="201"/>
      <c r="G45" s="204" t="s">
        <v>208</v>
      </c>
      <c r="H45" s="202"/>
      <c r="I45" s="202"/>
      <c r="J45" s="202"/>
      <c r="K45" s="200"/>
    </row>
    <row r="46" spans="1:11" ht="17.25" customHeight="1" x14ac:dyDescent="0.2">
      <c r="A46" s="155" t="s">
        <v>404</v>
      </c>
      <c r="B46" s="156">
        <v>117</v>
      </c>
      <c r="C46" s="156">
        <v>91</v>
      </c>
      <c r="D46" s="156">
        <v>106</v>
      </c>
      <c r="E46" s="161">
        <f t="shared" ref="E46:E51" si="12">SUM(B46:D46)</f>
        <v>314</v>
      </c>
      <c r="F46" s="157"/>
      <c r="G46" s="155" t="s">
        <v>469</v>
      </c>
      <c r="H46" s="156">
        <v>98</v>
      </c>
      <c r="I46" s="156">
        <v>101</v>
      </c>
      <c r="J46" s="156">
        <v>90</v>
      </c>
      <c r="K46" s="161">
        <f>SUM(H46:J46)</f>
        <v>289</v>
      </c>
    </row>
    <row r="47" spans="1:11" ht="17.25" customHeight="1" x14ac:dyDescent="0.2">
      <c r="A47" s="155" t="s">
        <v>402</v>
      </c>
      <c r="B47" s="156">
        <v>106</v>
      </c>
      <c r="C47" s="156">
        <v>80</v>
      </c>
      <c r="D47" s="156">
        <v>104</v>
      </c>
      <c r="E47" s="161">
        <f t="shared" si="12"/>
        <v>290</v>
      </c>
      <c r="F47" s="157"/>
      <c r="G47" s="155" t="s">
        <v>446</v>
      </c>
      <c r="H47" s="156">
        <v>128</v>
      </c>
      <c r="I47" s="156">
        <v>107</v>
      </c>
      <c r="J47" s="156">
        <v>136</v>
      </c>
      <c r="K47" s="161">
        <f>SUM(H47:J47)</f>
        <v>371</v>
      </c>
    </row>
    <row r="48" spans="1:11" ht="17.25" customHeight="1" x14ac:dyDescent="0.2">
      <c r="A48" s="155" t="s">
        <v>496</v>
      </c>
      <c r="B48" s="156">
        <v>119</v>
      </c>
      <c r="C48" s="156">
        <v>87</v>
      </c>
      <c r="D48" s="156">
        <v>107</v>
      </c>
      <c r="E48" s="161">
        <f t="shared" si="12"/>
        <v>313</v>
      </c>
      <c r="F48" s="157"/>
      <c r="G48" s="155" t="s">
        <v>447</v>
      </c>
      <c r="H48" s="156">
        <v>104</v>
      </c>
      <c r="I48" s="156">
        <v>113</v>
      </c>
      <c r="J48" s="156">
        <v>100</v>
      </c>
      <c r="K48" s="161">
        <f>SUM(H48:J48)</f>
        <v>317</v>
      </c>
    </row>
    <row r="49" spans="1:11" ht="17.25" customHeight="1" x14ac:dyDescent="0.2">
      <c r="A49" s="155" t="s">
        <v>406</v>
      </c>
      <c r="B49" s="156">
        <v>105</v>
      </c>
      <c r="C49" s="156">
        <v>108</v>
      </c>
      <c r="D49" s="156">
        <v>117</v>
      </c>
      <c r="E49" s="161">
        <f t="shared" si="12"/>
        <v>330</v>
      </c>
      <c r="F49" s="157"/>
      <c r="G49" s="155" t="s">
        <v>609</v>
      </c>
      <c r="H49" s="156">
        <v>134</v>
      </c>
      <c r="I49" s="156">
        <v>131</v>
      </c>
      <c r="J49" s="156">
        <v>104</v>
      </c>
      <c r="K49" s="161">
        <f>SUM(H49:J49)</f>
        <v>369</v>
      </c>
    </row>
    <row r="50" spans="1:11" ht="17.25" customHeight="1" x14ac:dyDescent="0.2">
      <c r="A50" s="155" t="s">
        <v>405</v>
      </c>
      <c r="B50" s="156">
        <v>117</v>
      </c>
      <c r="C50" s="156">
        <v>102</v>
      </c>
      <c r="D50" s="156">
        <v>101</v>
      </c>
      <c r="E50" s="161">
        <f t="shared" si="12"/>
        <v>320</v>
      </c>
      <c r="F50" s="157"/>
      <c r="G50" s="155" t="s">
        <v>443</v>
      </c>
      <c r="H50" s="156">
        <v>108</v>
      </c>
      <c r="I50" s="156">
        <v>95</v>
      </c>
      <c r="J50" s="156">
        <v>92</v>
      </c>
      <c r="K50" s="161">
        <f>SUM(H50:J50)</f>
        <v>295</v>
      </c>
    </row>
    <row r="51" spans="1:11" ht="17.25" customHeight="1" x14ac:dyDescent="0.2">
      <c r="A51" s="159" t="s">
        <v>379</v>
      </c>
      <c r="B51" s="161">
        <f>SUM(B46:B50)</f>
        <v>564</v>
      </c>
      <c r="C51" s="161">
        <f>SUM(C46:C50)</f>
        <v>468</v>
      </c>
      <c r="D51" s="205">
        <f>SUM(D46:D50)</f>
        <v>535</v>
      </c>
      <c r="E51" s="161">
        <f t="shared" si="12"/>
        <v>1567</v>
      </c>
      <c r="F51" s="162"/>
      <c r="G51" s="159" t="s">
        <v>378</v>
      </c>
      <c r="H51" s="205">
        <f>SUM(H46:H50)</f>
        <v>572</v>
      </c>
      <c r="I51" s="205">
        <f>SUM(I46:I50)</f>
        <v>547</v>
      </c>
      <c r="J51" s="161">
        <f>SUM(J46:J50)</f>
        <v>522</v>
      </c>
      <c r="K51" s="205">
        <f>SUM(K46:K50)</f>
        <v>1641</v>
      </c>
    </row>
    <row r="52" spans="1:11" ht="19.5" x14ac:dyDescent="0.35">
      <c r="A52" s="446" t="s">
        <v>36</v>
      </c>
      <c r="B52" s="447"/>
      <c r="C52" s="447"/>
      <c r="D52" s="447"/>
      <c r="E52" s="448"/>
      <c r="F52" s="154"/>
      <c r="G52" s="452" t="s">
        <v>37</v>
      </c>
      <c r="H52" s="453"/>
      <c r="I52" s="453"/>
      <c r="J52" s="453"/>
      <c r="K52" s="454"/>
    </row>
    <row r="53" spans="1:11" ht="19.5" x14ac:dyDescent="0.35">
      <c r="A53" s="449">
        <v>41362</v>
      </c>
      <c r="B53" s="450"/>
      <c r="C53" s="450"/>
      <c r="D53" s="450"/>
      <c r="E53" s="451"/>
      <c r="F53" s="154" t="s">
        <v>455</v>
      </c>
      <c r="G53" s="449">
        <f>A53+7</f>
        <v>41369</v>
      </c>
      <c r="H53" s="450"/>
      <c r="I53" s="450"/>
      <c r="J53" s="450"/>
      <c r="K53" s="451"/>
    </row>
    <row r="54" spans="1:11" ht="19.5" x14ac:dyDescent="0.3">
      <c r="A54" s="443" t="s">
        <v>472</v>
      </c>
      <c r="B54" s="444"/>
      <c r="C54" s="444"/>
      <c r="D54" s="444"/>
      <c r="E54" s="445"/>
      <c r="G54" s="443" t="s">
        <v>489</v>
      </c>
      <c r="H54" s="444"/>
      <c r="I54" s="444"/>
      <c r="J54" s="444"/>
      <c r="K54" s="445"/>
    </row>
    <row r="55" spans="1:11" ht="19.5" x14ac:dyDescent="0.3">
      <c r="A55" s="443" t="s">
        <v>473</v>
      </c>
      <c r="B55" s="444"/>
      <c r="C55" s="444"/>
      <c r="D55" s="444"/>
      <c r="E55" s="445"/>
      <c r="G55" s="443" t="s">
        <v>490</v>
      </c>
      <c r="H55" s="444"/>
      <c r="I55" s="444"/>
      <c r="J55" s="444"/>
      <c r="K55" s="445"/>
    </row>
    <row r="56" spans="1:11" ht="19.5" x14ac:dyDescent="0.3">
      <c r="A56" s="443" t="s">
        <v>474</v>
      </c>
      <c r="B56" s="444"/>
      <c r="C56" s="444"/>
      <c r="D56" s="444"/>
      <c r="E56" s="445"/>
      <c r="G56" s="443" t="s">
        <v>495</v>
      </c>
      <c r="H56" s="444"/>
      <c r="I56" s="444"/>
      <c r="J56" s="444"/>
      <c r="K56" s="445"/>
    </row>
    <row r="57" spans="1:11" ht="19.5" x14ac:dyDescent="0.3">
      <c r="A57" s="443" t="s">
        <v>475</v>
      </c>
      <c r="B57" s="444"/>
      <c r="C57" s="444"/>
      <c r="D57" s="444"/>
      <c r="E57" s="445"/>
      <c r="G57" s="443" t="s">
        <v>491</v>
      </c>
      <c r="H57" s="444"/>
      <c r="I57" s="444"/>
      <c r="J57" s="444"/>
      <c r="K57" s="445"/>
    </row>
    <row r="58" spans="1:11" ht="19.5" x14ac:dyDescent="0.3">
      <c r="A58" s="443" t="s">
        <v>476</v>
      </c>
      <c r="B58" s="444"/>
      <c r="C58" s="444"/>
      <c r="D58" s="444"/>
      <c r="E58" s="445"/>
      <c r="G58" s="443" t="s">
        <v>492</v>
      </c>
      <c r="H58" s="444"/>
      <c r="I58" s="444"/>
      <c r="J58" s="444"/>
      <c r="K58" s="445"/>
    </row>
    <row r="59" spans="1:11" ht="19.5" x14ac:dyDescent="0.3">
      <c r="A59" s="443" t="s">
        <v>477</v>
      </c>
      <c r="B59" s="444"/>
      <c r="C59" s="444"/>
      <c r="D59" s="444"/>
      <c r="E59" s="445"/>
      <c r="G59" s="443" t="s">
        <v>493</v>
      </c>
      <c r="H59" s="444"/>
      <c r="I59" s="444"/>
      <c r="J59" s="444"/>
      <c r="K59" s="445"/>
    </row>
    <row r="60" spans="1:11" ht="19.5" x14ac:dyDescent="0.3">
      <c r="A60" s="440" t="s">
        <v>478</v>
      </c>
      <c r="B60" s="441"/>
      <c r="C60" s="441"/>
      <c r="D60" s="441"/>
      <c r="E60" s="442"/>
      <c r="G60" s="440" t="s">
        <v>494</v>
      </c>
      <c r="H60" s="441"/>
      <c r="I60" s="441"/>
      <c r="J60" s="441"/>
      <c r="K60" s="442"/>
    </row>
    <row r="61" spans="1:11" ht="7.5" customHeight="1" x14ac:dyDescent="0.3"/>
  </sheetData>
  <mergeCells count="18">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s>
  <printOptions horizontalCentered="1" verticalCentered="1"/>
  <pageMargins left="0.7" right="0.7" top="0.75" bottom="0.75" header="0.3" footer="0.3"/>
  <pageSetup scale="64" orientation="portrait" r:id="rId1"/>
  <headerFooter>
    <oddHeader>&amp;C&amp;"Calibri,Bold"&amp;16Friday Men's Pro League&amp;"Arial,Regular"&amp;10
&amp;"Calibri,Regular"&amp;12March 22, 2013</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3" workbookViewId="0">
      <selection activeCell="A53" sqref="A53:E5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203</v>
      </c>
      <c r="B1" s="421"/>
      <c r="C1" s="421"/>
      <c r="D1" s="421"/>
      <c r="E1" s="422"/>
      <c r="F1" s="201"/>
      <c r="G1" s="198" t="s">
        <v>200</v>
      </c>
      <c r="H1" s="423"/>
      <c r="I1" s="423"/>
      <c r="J1" s="423"/>
      <c r="K1" s="422"/>
    </row>
    <row r="2" spans="1:11" ht="17.25" customHeight="1" x14ac:dyDescent="0.2">
      <c r="A2" s="155" t="s">
        <v>420</v>
      </c>
      <c r="B2" s="156">
        <v>113</v>
      </c>
      <c r="C2" s="156">
        <v>106</v>
      </c>
      <c r="D2" s="156">
        <v>109</v>
      </c>
      <c r="E2" s="164">
        <f t="shared" ref="E2:E7" si="0">SUM(B2:D2)</f>
        <v>328</v>
      </c>
      <c r="F2" s="157"/>
      <c r="G2" s="155" t="s">
        <v>407</v>
      </c>
      <c r="H2" s="156">
        <v>120</v>
      </c>
      <c r="I2" s="156">
        <v>109</v>
      </c>
      <c r="J2" s="156">
        <v>97</v>
      </c>
      <c r="K2" s="161">
        <f t="shared" ref="K2:K7" si="1">SUM(H2:J2)</f>
        <v>326</v>
      </c>
    </row>
    <row r="3" spans="1:11" ht="17.25" customHeight="1" x14ac:dyDescent="0.2">
      <c r="A3" s="155" t="s">
        <v>419</v>
      </c>
      <c r="B3" s="156">
        <v>126</v>
      </c>
      <c r="C3" s="156">
        <v>108</v>
      </c>
      <c r="D3" s="156">
        <v>110</v>
      </c>
      <c r="E3" s="164">
        <f t="shared" si="0"/>
        <v>344</v>
      </c>
      <c r="F3" s="157"/>
      <c r="G3" s="155" t="s">
        <v>408</v>
      </c>
      <c r="H3" s="156">
        <v>99</v>
      </c>
      <c r="I3" s="156">
        <v>116</v>
      </c>
      <c r="J3" s="156">
        <v>95</v>
      </c>
      <c r="K3" s="161">
        <f t="shared" si="1"/>
        <v>310</v>
      </c>
    </row>
    <row r="4" spans="1:11" ht="17.25" customHeight="1" x14ac:dyDescent="0.2">
      <c r="A4" s="155" t="s">
        <v>418</v>
      </c>
      <c r="B4" s="156">
        <v>142</v>
      </c>
      <c r="C4" s="156">
        <v>102</v>
      </c>
      <c r="D4" s="156">
        <v>110</v>
      </c>
      <c r="E4" s="164">
        <f t="shared" si="0"/>
        <v>354</v>
      </c>
      <c r="F4" s="157"/>
      <c r="G4" s="155" t="s">
        <v>409</v>
      </c>
      <c r="H4" s="156">
        <v>130</v>
      </c>
      <c r="I4" s="156">
        <v>151</v>
      </c>
      <c r="J4" s="156">
        <v>109</v>
      </c>
      <c r="K4" s="161">
        <f t="shared" si="1"/>
        <v>390</v>
      </c>
    </row>
    <row r="5" spans="1:11" ht="17.25" customHeight="1" x14ac:dyDescent="0.2">
      <c r="A5" s="155" t="s">
        <v>422</v>
      </c>
      <c r="B5" s="156">
        <v>102</v>
      </c>
      <c r="C5" s="156">
        <v>114</v>
      </c>
      <c r="D5" s="156">
        <v>137</v>
      </c>
      <c r="E5" s="164">
        <f t="shared" si="0"/>
        <v>353</v>
      </c>
      <c r="F5" s="157"/>
      <c r="G5" s="155" t="s">
        <v>410</v>
      </c>
      <c r="H5" s="156">
        <v>101</v>
      </c>
      <c r="I5" s="156">
        <v>97</v>
      </c>
      <c r="J5" s="156">
        <v>120</v>
      </c>
      <c r="K5" s="161">
        <f t="shared" si="1"/>
        <v>318</v>
      </c>
    </row>
    <row r="6" spans="1:11" ht="17.25" customHeight="1" x14ac:dyDescent="0.2">
      <c r="A6" s="155" t="s">
        <v>421</v>
      </c>
      <c r="B6" s="156">
        <v>111</v>
      </c>
      <c r="C6" s="156">
        <v>108</v>
      </c>
      <c r="D6" s="156">
        <v>97</v>
      </c>
      <c r="E6" s="164">
        <f t="shared" si="0"/>
        <v>316</v>
      </c>
      <c r="F6" s="157"/>
      <c r="G6" s="155" t="s">
        <v>411</v>
      </c>
      <c r="H6" s="156">
        <v>102</v>
      </c>
      <c r="I6" s="156">
        <v>129</v>
      </c>
      <c r="J6" s="156">
        <v>117</v>
      </c>
      <c r="K6" s="161">
        <f t="shared" si="1"/>
        <v>348</v>
      </c>
    </row>
    <row r="7" spans="1:11" ht="17.25" customHeight="1" x14ac:dyDescent="0.2">
      <c r="A7" s="159" t="s">
        <v>378</v>
      </c>
      <c r="B7" s="206">
        <f>SUM(B2:B6)</f>
        <v>594</v>
      </c>
      <c r="C7" s="160">
        <f>SUM(C2:C6)</f>
        <v>538</v>
      </c>
      <c r="D7" s="206">
        <f>SUM(D2:D6)</f>
        <v>563</v>
      </c>
      <c r="E7" s="205">
        <f t="shared" si="0"/>
        <v>1695</v>
      </c>
      <c r="F7" s="162"/>
      <c r="G7" s="159" t="s">
        <v>379</v>
      </c>
      <c r="H7" s="161">
        <f>SUM(H2:H6)</f>
        <v>552</v>
      </c>
      <c r="I7" s="205">
        <f>SUM(I2:I6)</f>
        <v>602</v>
      </c>
      <c r="J7" s="161">
        <f>SUM(J2:J6)</f>
        <v>538</v>
      </c>
      <c r="K7" s="161">
        <f t="shared" si="1"/>
        <v>1692</v>
      </c>
    </row>
    <row r="8" spans="1:11" s="298" customFormat="1" ht="17.25" customHeight="1" x14ac:dyDescent="0.4">
      <c r="A8" s="198" t="s">
        <v>199</v>
      </c>
      <c r="B8" s="421"/>
      <c r="C8" s="421"/>
      <c r="D8" s="421"/>
      <c r="E8" s="422"/>
      <c r="F8" s="201"/>
      <c r="G8" s="198" t="s">
        <v>231</v>
      </c>
      <c r="H8" s="423"/>
      <c r="I8" s="423"/>
      <c r="J8" s="423"/>
      <c r="K8" s="422"/>
    </row>
    <row r="9" spans="1:11" ht="17.25" customHeight="1" x14ac:dyDescent="0.2">
      <c r="A9" s="155" t="s">
        <v>440</v>
      </c>
      <c r="B9" s="156">
        <v>120</v>
      </c>
      <c r="C9" s="156">
        <v>122</v>
      </c>
      <c r="D9" s="156">
        <v>157</v>
      </c>
      <c r="E9" s="164">
        <f t="shared" ref="E9:E14" si="2">SUM(B9:D9)</f>
        <v>399</v>
      </c>
      <c r="F9" s="157"/>
      <c r="G9" s="155" t="s">
        <v>391</v>
      </c>
      <c r="H9" s="156">
        <v>116</v>
      </c>
      <c r="I9" s="156">
        <v>142</v>
      </c>
      <c r="J9" s="156">
        <v>112</v>
      </c>
      <c r="K9" s="161">
        <f t="shared" ref="K9:K14" si="3">SUM(H9:J9)</f>
        <v>370</v>
      </c>
    </row>
    <row r="10" spans="1:11" ht="17.25" customHeight="1" x14ac:dyDescent="0.2">
      <c r="A10" s="155" t="s">
        <v>735</v>
      </c>
      <c r="B10" s="156">
        <v>114</v>
      </c>
      <c r="C10" s="156">
        <v>121</v>
      </c>
      <c r="D10" s="156">
        <v>113</v>
      </c>
      <c r="E10" s="164">
        <f t="shared" si="2"/>
        <v>348</v>
      </c>
      <c r="F10" s="157"/>
      <c r="G10" s="155" t="s">
        <v>392</v>
      </c>
      <c r="H10" s="156">
        <v>112</v>
      </c>
      <c r="I10" s="156">
        <v>111</v>
      </c>
      <c r="J10" s="156">
        <v>115</v>
      </c>
      <c r="K10" s="161">
        <f t="shared" si="3"/>
        <v>338</v>
      </c>
    </row>
    <row r="11" spans="1:11" ht="17.25" customHeight="1" x14ac:dyDescent="0.2">
      <c r="A11" s="155" t="s">
        <v>439</v>
      </c>
      <c r="B11" s="156">
        <v>105</v>
      </c>
      <c r="C11" s="156">
        <v>131</v>
      </c>
      <c r="D11" s="156">
        <v>137</v>
      </c>
      <c r="E11" s="164">
        <f t="shared" si="2"/>
        <v>373</v>
      </c>
      <c r="F11" s="157"/>
      <c r="G11" s="155" t="s">
        <v>562</v>
      </c>
      <c r="H11" s="156">
        <v>121</v>
      </c>
      <c r="I11" s="156">
        <v>115</v>
      </c>
      <c r="J11" s="156">
        <v>107</v>
      </c>
      <c r="K11" s="161">
        <f t="shared" si="3"/>
        <v>343</v>
      </c>
    </row>
    <row r="12" spans="1:11" ht="17.25" customHeight="1" x14ac:dyDescent="0.2">
      <c r="A12" s="155" t="s">
        <v>442</v>
      </c>
      <c r="B12" s="156">
        <v>140</v>
      </c>
      <c r="C12" s="156">
        <v>139</v>
      </c>
      <c r="D12" s="156">
        <v>131</v>
      </c>
      <c r="E12" s="164">
        <f t="shared" si="2"/>
        <v>410</v>
      </c>
      <c r="F12" s="157"/>
      <c r="G12" s="155" t="s">
        <v>394</v>
      </c>
      <c r="H12" s="156">
        <v>129</v>
      </c>
      <c r="I12" s="156">
        <v>131</v>
      </c>
      <c r="J12" s="156">
        <v>119</v>
      </c>
      <c r="K12" s="161">
        <f t="shared" si="3"/>
        <v>379</v>
      </c>
    </row>
    <row r="13" spans="1:11" ht="17.25" customHeight="1" x14ac:dyDescent="0.2">
      <c r="A13" s="155" t="s">
        <v>441</v>
      </c>
      <c r="B13" s="156">
        <v>115</v>
      </c>
      <c r="C13" s="156">
        <v>170</v>
      </c>
      <c r="D13" s="156">
        <v>133</v>
      </c>
      <c r="E13" s="164">
        <f t="shared" si="2"/>
        <v>418</v>
      </c>
      <c r="F13" s="157"/>
      <c r="G13" s="155" t="s">
        <v>390</v>
      </c>
      <c r="H13" s="156">
        <v>135</v>
      </c>
      <c r="I13" s="156">
        <v>117</v>
      </c>
      <c r="J13" s="156">
        <v>126</v>
      </c>
      <c r="K13" s="161">
        <f t="shared" si="3"/>
        <v>378</v>
      </c>
    </row>
    <row r="14" spans="1:11" ht="17.25" customHeight="1" x14ac:dyDescent="0.2">
      <c r="A14" s="159" t="s">
        <v>378</v>
      </c>
      <c r="B14" s="160">
        <f>SUM(B9:B13)</f>
        <v>594</v>
      </c>
      <c r="C14" s="206">
        <f>SUM(C9:C13)</f>
        <v>683</v>
      </c>
      <c r="D14" s="206">
        <f>SUM(D9:D13)</f>
        <v>671</v>
      </c>
      <c r="E14" s="205">
        <f t="shared" si="2"/>
        <v>1948</v>
      </c>
      <c r="F14" s="162"/>
      <c r="G14" s="159" t="s">
        <v>379</v>
      </c>
      <c r="H14" s="205">
        <f>SUM(H9:H13)</f>
        <v>613</v>
      </c>
      <c r="I14" s="161">
        <f>SUM(I9:I13)</f>
        <v>616</v>
      </c>
      <c r="J14" s="161">
        <f>SUM(J9:J13)</f>
        <v>579</v>
      </c>
      <c r="K14" s="161">
        <f t="shared" si="3"/>
        <v>1808</v>
      </c>
    </row>
    <row r="15" spans="1:11" s="298" customFormat="1" ht="17.25" customHeight="1" x14ac:dyDescent="0.4">
      <c r="A15" s="198" t="s">
        <v>207</v>
      </c>
      <c r="B15" s="421"/>
      <c r="C15" s="421"/>
      <c r="D15" s="421"/>
      <c r="E15" s="422"/>
      <c r="F15" s="201"/>
      <c r="G15" s="198" t="s">
        <v>201</v>
      </c>
      <c r="H15" s="423"/>
      <c r="I15" s="423"/>
      <c r="J15" s="423"/>
      <c r="K15" s="422"/>
    </row>
    <row r="16" spans="1:11" ht="17.25" customHeight="1" x14ac:dyDescent="0.2">
      <c r="A16" s="155" t="s">
        <v>414</v>
      </c>
      <c r="B16" s="156">
        <v>118</v>
      </c>
      <c r="C16" s="156">
        <v>114</v>
      </c>
      <c r="D16" s="156">
        <v>100</v>
      </c>
      <c r="E16" s="164">
        <f t="shared" ref="E16:E21" si="4">SUM(B16:D16)</f>
        <v>332</v>
      </c>
      <c r="F16" s="157"/>
      <c r="G16" s="155" t="s">
        <v>395</v>
      </c>
      <c r="H16" s="156">
        <v>122</v>
      </c>
      <c r="I16" s="156">
        <v>123</v>
      </c>
      <c r="J16" s="156">
        <v>118</v>
      </c>
      <c r="K16" s="161">
        <f t="shared" ref="K16:K21" si="5">SUM(H16:J16)</f>
        <v>363</v>
      </c>
    </row>
    <row r="17" spans="1:11" ht="17.25" customHeight="1" x14ac:dyDescent="0.2">
      <c r="A17" s="155" t="s">
        <v>498</v>
      </c>
      <c r="B17" s="156">
        <v>103</v>
      </c>
      <c r="C17" s="156">
        <v>103</v>
      </c>
      <c r="D17" s="156">
        <v>116</v>
      </c>
      <c r="E17" s="164">
        <f t="shared" si="4"/>
        <v>322</v>
      </c>
      <c r="F17" s="157"/>
      <c r="G17" s="155" t="s">
        <v>396</v>
      </c>
      <c r="H17" s="156">
        <v>126</v>
      </c>
      <c r="I17" s="156">
        <v>122</v>
      </c>
      <c r="J17" s="156">
        <v>116</v>
      </c>
      <c r="K17" s="161">
        <f t="shared" si="5"/>
        <v>364</v>
      </c>
    </row>
    <row r="18" spans="1:11" ht="17.25" customHeight="1" x14ac:dyDescent="0.2">
      <c r="A18" s="155" t="s">
        <v>415</v>
      </c>
      <c r="B18" s="156">
        <v>106</v>
      </c>
      <c r="C18" s="156">
        <v>111</v>
      </c>
      <c r="D18" s="156">
        <v>126</v>
      </c>
      <c r="E18" s="164">
        <f t="shared" si="4"/>
        <v>343</v>
      </c>
      <c r="F18" s="157"/>
      <c r="G18" s="155" t="s">
        <v>449</v>
      </c>
      <c r="H18" s="156">
        <v>129</v>
      </c>
      <c r="I18" s="156">
        <v>100</v>
      </c>
      <c r="J18" s="156">
        <v>120</v>
      </c>
      <c r="K18" s="161">
        <f t="shared" si="5"/>
        <v>349</v>
      </c>
    </row>
    <row r="19" spans="1:11" ht="17.25" customHeight="1" x14ac:dyDescent="0.2">
      <c r="A19" s="155" t="s">
        <v>413</v>
      </c>
      <c r="B19" s="156">
        <v>104</v>
      </c>
      <c r="C19" s="156">
        <v>116</v>
      </c>
      <c r="D19" s="156">
        <v>114</v>
      </c>
      <c r="E19" s="164">
        <f t="shared" si="4"/>
        <v>334</v>
      </c>
      <c r="F19" s="157"/>
      <c r="G19" s="155" t="s">
        <v>398</v>
      </c>
      <c r="H19" s="156">
        <v>144</v>
      </c>
      <c r="I19" s="156">
        <v>119</v>
      </c>
      <c r="J19" s="156">
        <v>108</v>
      </c>
      <c r="K19" s="161">
        <f t="shared" si="5"/>
        <v>371</v>
      </c>
    </row>
    <row r="20" spans="1:11" ht="17.25" customHeight="1" x14ac:dyDescent="0.2">
      <c r="A20" s="155" t="s">
        <v>450</v>
      </c>
      <c r="B20" s="156">
        <v>119</v>
      </c>
      <c r="C20" s="156">
        <v>109</v>
      </c>
      <c r="D20" s="156">
        <v>93</v>
      </c>
      <c r="E20" s="164">
        <f t="shared" si="4"/>
        <v>321</v>
      </c>
      <c r="F20" s="157"/>
      <c r="G20" s="155" t="s">
        <v>399</v>
      </c>
      <c r="H20" s="156">
        <v>106</v>
      </c>
      <c r="I20" s="156">
        <v>117</v>
      </c>
      <c r="J20" s="156">
        <v>111</v>
      </c>
      <c r="K20" s="161">
        <f t="shared" si="5"/>
        <v>334</v>
      </c>
    </row>
    <row r="21" spans="1:11" ht="17.25" customHeight="1" x14ac:dyDescent="0.2">
      <c r="A21" s="159" t="s">
        <v>401</v>
      </c>
      <c r="B21" s="160">
        <f>SUM(B16:B20)</f>
        <v>550</v>
      </c>
      <c r="C21" s="160">
        <f>SUM(C16:C20)</f>
        <v>553</v>
      </c>
      <c r="D21" s="160">
        <f>SUM(D16:D20)</f>
        <v>549</v>
      </c>
      <c r="E21" s="161">
        <f t="shared" si="4"/>
        <v>1652</v>
      </c>
      <c r="F21" s="162"/>
      <c r="G21" s="159" t="s">
        <v>400</v>
      </c>
      <c r="H21" s="205">
        <f>SUM(H16:H20)</f>
        <v>627</v>
      </c>
      <c r="I21" s="205">
        <f>SUM(I16:I20)</f>
        <v>581</v>
      </c>
      <c r="J21" s="205">
        <f>SUM(J16:J20)</f>
        <v>573</v>
      </c>
      <c r="K21" s="205">
        <f t="shared" si="5"/>
        <v>1781</v>
      </c>
    </row>
    <row r="22" spans="1:11" s="298" customFormat="1" ht="17.25" customHeight="1" x14ac:dyDescent="0.4">
      <c r="A22" s="204" t="s">
        <v>230</v>
      </c>
      <c r="B22" s="423"/>
      <c r="C22" s="423"/>
      <c r="D22" s="423"/>
      <c r="E22" s="422"/>
      <c r="F22" s="201"/>
      <c r="G22" s="204" t="s">
        <v>206</v>
      </c>
      <c r="H22" s="423"/>
      <c r="I22" s="423"/>
      <c r="J22" s="423"/>
      <c r="K22" s="422"/>
    </row>
    <row r="23" spans="1:11" ht="17.25" customHeight="1" x14ac:dyDescent="0.2">
      <c r="A23" s="155"/>
      <c r="B23" s="156"/>
      <c r="C23" s="156"/>
      <c r="D23" s="156"/>
      <c r="E23" s="161">
        <f t="shared" ref="E23:E29" si="6">SUM(B23:D23)</f>
        <v>0</v>
      </c>
      <c r="F23" s="157"/>
      <c r="G23" s="155" t="s">
        <v>428</v>
      </c>
      <c r="H23" s="156">
        <v>96</v>
      </c>
      <c r="I23" s="156">
        <v>96</v>
      </c>
      <c r="J23" s="156" t="s">
        <v>452</v>
      </c>
      <c r="K23" s="161">
        <f t="shared" ref="K23:K29" si="7">SUM(H23:J23)</f>
        <v>192</v>
      </c>
    </row>
    <row r="24" spans="1:11" ht="17.25" customHeight="1" x14ac:dyDescent="0.2">
      <c r="A24" s="155" t="s">
        <v>448</v>
      </c>
      <c r="B24" s="156">
        <v>123</v>
      </c>
      <c r="C24" s="156">
        <v>141</v>
      </c>
      <c r="D24" s="156">
        <v>124</v>
      </c>
      <c r="E24" s="161">
        <f>SUM(B24:D24)</f>
        <v>388</v>
      </c>
      <c r="F24" s="157"/>
      <c r="G24" s="155" t="s">
        <v>429</v>
      </c>
      <c r="H24" s="156" t="s">
        <v>452</v>
      </c>
      <c r="I24" s="156" t="s">
        <v>452</v>
      </c>
      <c r="J24" s="156">
        <v>113</v>
      </c>
      <c r="K24" s="161">
        <f>SUM(H24:J24)</f>
        <v>113</v>
      </c>
    </row>
    <row r="25" spans="1:11" ht="17.25" customHeight="1" x14ac:dyDescent="0.2">
      <c r="A25" s="155" t="s">
        <v>381</v>
      </c>
      <c r="B25" s="156">
        <v>108</v>
      </c>
      <c r="C25" s="156">
        <v>96</v>
      </c>
      <c r="D25" s="156">
        <v>101</v>
      </c>
      <c r="E25" s="161">
        <f t="shared" si="6"/>
        <v>305</v>
      </c>
      <c r="F25" s="157"/>
      <c r="G25" s="155" t="s">
        <v>431</v>
      </c>
      <c r="H25" s="156">
        <v>132</v>
      </c>
      <c r="I25" s="156">
        <v>125</v>
      </c>
      <c r="J25" s="156">
        <v>104</v>
      </c>
      <c r="K25" s="161">
        <f t="shared" si="7"/>
        <v>361</v>
      </c>
    </row>
    <row r="26" spans="1:11" ht="17.25" customHeight="1" x14ac:dyDescent="0.2">
      <c r="A26" s="155" t="s">
        <v>424</v>
      </c>
      <c r="B26" s="156">
        <v>109</v>
      </c>
      <c r="C26" s="156">
        <v>139</v>
      </c>
      <c r="D26" s="156">
        <v>125</v>
      </c>
      <c r="E26" s="161">
        <f t="shared" si="6"/>
        <v>373</v>
      </c>
      <c r="F26" s="157"/>
      <c r="G26" s="155" t="s">
        <v>430</v>
      </c>
      <c r="H26" s="156">
        <v>135</v>
      </c>
      <c r="I26" s="156">
        <v>118</v>
      </c>
      <c r="J26" s="156">
        <v>150</v>
      </c>
      <c r="K26" s="161">
        <f t="shared" si="7"/>
        <v>403</v>
      </c>
    </row>
    <row r="27" spans="1:11" ht="17.25" customHeight="1" x14ac:dyDescent="0.2">
      <c r="A27" s="155" t="s">
        <v>384</v>
      </c>
      <c r="B27" s="156">
        <v>125</v>
      </c>
      <c r="C27" s="156">
        <v>102</v>
      </c>
      <c r="D27" s="156">
        <v>123</v>
      </c>
      <c r="E27" s="161">
        <f t="shared" si="6"/>
        <v>350</v>
      </c>
      <c r="F27" s="157"/>
      <c r="G27" s="155" t="s">
        <v>453</v>
      </c>
      <c r="H27" s="156">
        <v>98</v>
      </c>
      <c r="I27" s="156">
        <v>107</v>
      </c>
      <c r="J27" s="156">
        <v>135</v>
      </c>
      <c r="K27" s="161">
        <f>SUM(H27:J27)</f>
        <v>340</v>
      </c>
    </row>
    <row r="28" spans="1:11" ht="17.25" customHeight="1" x14ac:dyDescent="0.2">
      <c r="A28" s="155" t="s">
        <v>383</v>
      </c>
      <c r="B28" s="156">
        <v>99</v>
      </c>
      <c r="C28" s="156">
        <v>111</v>
      </c>
      <c r="D28" s="156">
        <v>114</v>
      </c>
      <c r="E28" s="161">
        <f t="shared" si="6"/>
        <v>324</v>
      </c>
      <c r="F28" s="157"/>
      <c r="G28" s="155" t="s">
        <v>432</v>
      </c>
      <c r="H28" s="156">
        <v>113</v>
      </c>
      <c r="I28" s="156">
        <v>128</v>
      </c>
      <c r="J28" s="156">
        <v>125</v>
      </c>
      <c r="K28" s="161">
        <f t="shared" si="7"/>
        <v>366</v>
      </c>
    </row>
    <row r="29" spans="1:11" ht="17.25" customHeight="1" x14ac:dyDescent="0.2">
      <c r="A29" s="159" t="s">
        <v>379</v>
      </c>
      <c r="B29" s="161">
        <f>SUM(B23:B28)</f>
        <v>564</v>
      </c>
      <c r="C29" s="205">
        <f>SUM(C23:C28)</f>
        <v>589</v>
      </c>
      <c r="D29" s="161">
        <f>SUM(D23:D28)</f>
        <v>587</v>
      </c>
      <c r="E29" s="161">
        <f t="shared" si="6"/>
        <v>1740</v>
      </c>
      <c r="F29" s="162"/>
      <c r="G29" s="159" t="s">
        <v>378</v>
      </c>
      <c r="H29" s="205">
        <f>SUM(H23:H28)</f>
        <v>574</v>
      </c>
      <c r="I29" s="161">
        <f>SUM(I23:I28)</f>
        <v>574</v>
      </c>
      <c r="J29" s="205">
        <f>SUM(J23:J28)</f>
        <v>627</v>
      </c>
      <c r="K29" s="205">
        <f t="shared" si="7"/>
        <v>1775</v>
      </c>
    </row>
    <row r="30" spans="1:11" s="298" customFormat="1" ht="17.25" customHeight="1" x14ac:dyDescent="0.4">
      <c r="A30" s="204" t="s">
        <v>202</v>
      </c>
      <c r="B30" s="423"/>
      <c r="C30" s="423"/>
      <c r="D30" s="423"/>
      <c r="E30" s="422"/>
      <c r="F30" s="201"/>
      <c r="G30" s="204" t="s">
        <v>208</v>
      </c>
      <c r="H30" s="423"/>
      <c r="I30" s="423"/>
      <c r="J30" s="423"/>
      <c r="K30" s="422"/>
    </row>
    <row r="31" spans="1:11" ht="17.25" customHeight="1" x14ac:dyDescent="0.2">
      <c r="A31" s="155" t="s">
        <v>373</v>
      </c>
      <c r="B31" s="156">
        <v>123</v>
      </c>
      <c r="C31" s="156">
        <v>119</v>
      </c>
      <c r="D31" s="156">
        <v>115</v>
      </c>
      <c r="E31" s="161">
        <f t="shared" ref="E31:E36" si="8">SUM(B31:D31)</f>
        <v>357</v>
      </c>
      <c r="F31" s="157"/>
      <c r="G31" s="155" t="s">
        <v>468</v>
      </c>
      <c r="H31" s="156">
        <v>120</v>
      </c>
      <c r="I31" s="156">
        <v>133</v>
      </c>
      <c r="J31" s="156">
        <v>108</v>
      </c>
      <c r="K31" s="161">
        <f t="shared" ref="K31:K36" si="9">SUM(H31:J31)</f>
        <v>361</v>
      </c>
    </row>
    <row r="32" spans="1:11" ht="17.25" customHeight="1" x14ac:dyDescent="0.2">
      <c r="A32" s="155" t="s">
        <v>374</v>
      </c>
      <c r="B32" s="156">
        <v>127</v>
      </c>
      <c r="C32" s="156">
        <v>119</v>
      </c>
      <c r="D32" s="156">
        <v>114</v>
      </c>
      <c r="E32" s="161">
        <f t="shared" si="8"/>
        <v>360</v>
      </c>
      <c r="F32" s="157"/>
      <c r="G32" s="155" t="s">
        <v>446</v>
      </c>
      <c r="H32" s="156">
        <v>132</v>
      </c>
      <c r="I32" s="156">
        <v>118</v>
      </c>
      <c r="J32" s="156">
        <v>107</v>
      </c>
      <c r="K32" s="161">
        <f t="shared" si="9"/>
        <v>357</v>
      </c>
    </row>
    <row r="33" spans="1:11" ht="17.25" customHeight="1" x14ac:dyDescent="0.2">
      <c r="A33" s="155" t="s">
        <v>375</v>
      </c>
      <c r="B33" s="156">
        <v>109</v>
      </c>
      <c r="C33" s="156">
        <v>134</v>
      </c>
      <c r="D33" s="156">
        <v>103</v>
      </c>
      <c r="E33" s="161">
        <f t="shared" si="8"/>
        <v>346</v>
      </c>
      <c r="F33" s="157"/>
      <c r="G33" s="155" t="s">
        <v>447</v>
      </c>
      <c r="H33" s="156">
        <v>117</v>
      </c>
      <c r="I33" s="156">
        <v>97</v>
      </c>
      <c r="J33" s="156">
        <v>113</v>
      </c>
      <c r="K33" s="161">
        <f t="shared" si="9"/>
        <v>327</v>
      </c>
    </row>
    <row r="34" spans="1:11" ht="17.25" customHeight="1" x14ac:dyDescent="0.2">
      <c r="A34" s="155" t="s">
        <v>376</v>
      </c>
      <c r="B34" s="156">
        <v>104</v>
      </c>
      <c r="C34" s="156">
        <v>92</v>
      </c>
      <c r="D34" s="156">
        <v>123</v>
      </c>
      <c r="E34" s="161">
        <f t="shared" si="8"/>
        <v>319</v>
      </c>
      <c r="F34" s="157"/>
      <c r="G34" s="155" t="s">
        <v>609</v>
      </c>
      <c r="H34" s="156">
        <v>108</v>
      </c>
      <c r="I34" s="156">
        <v>116</v>
      </c>
      <c r="J34" s="156">
        <v>92</v>
      </c>
      <c r="K34" s="161">
        <f t="shared" si="9"/>
        <v>316</v>
      </c>
    </row>
    <row r="35" spans="1:11" ht="17.25" customHeight="1" x14ac:dyDescent="0.2">
      <c r="A35" s="155" t="s">
        <v>377</v>
      </c>
      <c r="B35" s="156">
        <v>142</v>
      </c>
      <c r="C35" s="156">
        <v>133</v>
      </c>
      <c r="D35" s="156">
        <v>115</v>
      </c>
      <c r="E35" s="161">
        <f t="shared" si="8"/>
        <v>390</v>
      </c>
      <c r="F35" s="157"/>
      <c r="G35" s="155" t="s">
        <v>443</v>
      </c>
      <c r="H35" s="156">
        <v>125</v>
      </c>
      <c r="I35" s="156">
        <v>110</v>
      </c>
      <c r="J35" s="156">
        <v>100</v>
      </c>
      <c r="K35" s="161">
        <f t="shared" si="9"/>
        <v>335</v>
      </c>
    </row>
    <row r="36" spans="1:11" ht="17.25" customHeight="1" x14ac:dyDescent="0.2">
      <c r="A36" s="159" t="s">
        <v>400</v>
      </c>
      <c r="B36" s="205">
        <f>SUM(B31:B35)</f>
        <v>605</v>
      </c>
      <c r="C36" s="205">
        <f>SUM(C31:C35)</f>
        <v>597</v>
      </c>
      <c r="D36" s="205">
        <f>SUM(D31:D35)</f>
        <v>570</v>
      </c>
      <c r="E36" s="205">
        <f t="shared" si="8"/>
        <v>1772</v>
      </c>
      <c r="F36" s="162"/>
      <c r="G36" s="159" t="s">
        <v>401</v>
      </c>
      <c r="H36" s="161">
        <f>SUM(H31:H35)</f>
        <v>602</v>
      </c>
      <c r="I36" s="161">
        <f>SUM(I31:I35)</f>
        <v>574</v>
      </c>
      <c r="J36" s="161">
        <f>SUM(J31:J35)</f>
        <v>520</v>
      </c>
      <c r="K36" s="161">
        <f t="shared" si="9"/>
        <v>1696</v>
      </c>
    </row>
    <row r="37" spans="1:11" s="298" customFormat="1" ht="17.25" customHeight="1" x14ac:dyDescent="0.4">
      <c r="A37" s="204" t="s">
        <v>198</v>
      </c>
      <c r="B37" s="423"/>
      <c r="C37" s="423"/>
      <c r="D37" s="423"/>
      <c r="E37" s="422"/>
      <c r="F37" s="201"/>
      <c r="G37" s="204" t="s">
        <v>204</v>
      </c>
      <c r="H37" s="423"/>
      <c r="I37" s="423"/>
      <c r="J37" s="423"/>
      <c r="K37" s="422"/>
    </row>
    <row r="38" spans="1:11" ht="17.25" customHeight="1" x14ac:dyDescent="0.2">
      <c r="A38" s="155" t="s">
        <v>405</v>
      </c>
      <c r="B38" s="156">
        <v>110</v>
      </c>
      <c r="C38" s="156">
        <v>106</v>
      </c>
      <c r="D38" s="156">
        <v>103</v>
      </c>
      <c r="E38" s="161">
        <f t="shared" ref="E38:E43" si="10">SUM(B38:D38)</f>
        <v>319</v>
      </c>
      <c r="F38" s="157"/>
      <c r="G38" s="155" t="s">
        <v>433</v>
      </c>
      <c r="H38" s="156">
        <v>90</v>
      </c>
      <c r="I38" s="156">
        <v>119</v>
      </c>
      <c r="J38" s="156">
        <v>118</v>
      </c>
      <c r="K38" s="161">
        <f t="shared" ref="K38:K43" si="11">SUM(H38:J38)</f>
        <v>327</v>
      </c>
    </row>
    <row r="39" spans="1:11" ht="17.25" customHeight="1" x14ac:dyDescent="0.2">
      <c r="A39" s="155" t="s">
        <v>496</v>
      </c>
      <c r="B39" s="156">
        <v>132</v>
      </c>
      <c r="C39" s="156">
        <v>104</v>
      </c>
      <c r="D39" s="156">
        <v>132</v>
      </c>
      <c r="E39" s="161">
        <f t="shared" si="10"/>
        <v>368</v>
      </c>
      <c r="F39" s="157"/>
      <c r="G39" s="155" t="s">
        <v>434</v>
      </c>
      <c r="H39" s="156">
        <v>139</v>
      </c>
      <c r="I39" s="156">
        <v>113</v>
      </c>
      <c r="J39" s="156">
        <v>131</v>
      </c>
      <c r="K39" s="161">
        <f t="shared" si="11"/>
        <v>383</v>
      </c>
    </row>
    <row r="40" spans="1:11" ht="17.25" customHeight="1" x14ac:dyDescent="0.2">
      <c r="A40" s="155" t="s">
        <v>404</v>
      </c>
      <c r="B40" s="156">
        <v>132</v>
      </c>
      <c r="C40" s="156">
        <v>148</v>
      </c>
      <c r="D40" s="156">
        <v>111</v>
      </c>
      <c r="E40" s="161">
        <f t="shared" si="10"/>
        <v>391</v>
      </c>
      <c r="F40" s="157"/>
      <c r="G40" s="155" t="s">
        <v>435</v>
      </c>
      <c r="H40" s="156">
        <v>115</v>
      </c>
      <c r="I40" s="156">
        <v>116</v>
      </c>
      <c r="J40" s="156">
        <v>104</v>
      </c>
      <c r="K40" s="161">
        <f t="shared" si="11"/>
        <v>335</v>
      </c>
    </row>
    <row r="41" spans="1:11" ht="17.25" customHeight="1" x14ac:dyDescent="0.2">
      <c r="A41" s="155" t="s">
        <v>402</v>
      </c>
      <c r="B41" s="156">
        <v>92</v>
      </c>
      <c r="C41" s="156">
        <v>120</v>
      </c>
      <c r="D41" s="156">
        <v>107</v>
      </c>
      <c r="E41" s="161">
        <f t="shared" si="10"/>
        <v>319</v>
      </c>
      <c r="F41" s="157"/>
      <c r="G41" s="155" t="s">
        <v>436</v>
      </c>
      <c r="H41" s="156">
        <v>98</v>
      </c>
      <c r="I41" s="156">
        <v>122</v>
      </c>
      <c r="J41" s="156">
        <v>127</v>
      </c>
      <c r="K41" s="161">
        <f t="shared" si="11"/>
        <v>347</v>
      </c>
    </row>
    <row r="42" spans="1:11" ht="17.25" customHeight="1" x14ac:dyDescent="0.2">
      <c r="A42" s="155" t="s">
        <v>406</v>
      </c>
      <c r="B42" s="156">
        <v>108</v>
      </c>
      <c r="C42" s="156">
        <v>126</v>
      </c>
      <c r="D42" s="156">
        <v>134</v>
      </c>
      <c r="E42" s="161">
        <f t="shared" si="10"/>
        <v>368</v>
      </c>
      <c r="F42" s="157"/>
      <c r="G42" s="155" t="s">
        <v>437</v>
      </c>
      <c r="H42" s="156">
        <v>126</v>
      </c>
      <c r="I42" s="156">
        <v>107</v>
      </c>
      <c r="J42" s="156">
        <v>108</v>
      </c>
      <c r="K42" s="161">
        <f t="shared" si="11"/>
        <v>341</v>
      </c>
    </row>
    <row r="43" spans="1:11" ht="17.25" customHeight="1" x14ac:dyDescent="0.2">
      <c r="A43" s="159" t="s">
        <v>378</v>
      </c>
      <c r="B43" s="205">
        <f>SUM(B38:B42)</f>
        <v>574</v>
      </c>
      <c r="C43" s="205">
        <f>SUM(C38:C42)</f>
        <v>604</v>
      </c>
      <c r="D43" s="161">
        <f>SUM(D38:D42)</f>
        <v>587</v>
      </c>
      <c r="E43" s="205">
        <f t="shared" si="10"/>
        <v>1765</v>
      </c>
      <c r="F43" s="162"/>
      <c r="G43" s="159" t="s">
        <v>379</v>
      </c>
      <c r="H43" s="161">
        <f>SUM(H38:H42)</f>
        <v>568</v>
      </c>
      <c r="I43" s="161">
        <f>SUM(I38:I42)</f>
        <v>577</v>
      </c>
      <c r="J43" s="205">
        <f>SUM(J38:J42)</f>
        <v>588</v>
      </c>
      <c r="K43" s="161">
        <f t="shared" si="11"/>
        <v>1733</v>
      </c>
    </row>
    <row r="44" spans="1:11" s="298" customFormat="1" ht="17.25" customHeight="1" x14ac:dyDescent="0.4">
      <c r="A44" s="204" t="s">
        <v>205</v>
      </c>
      <c r="B44" s="423"/>
      <c r="C44" s="423"/>
      <c r="D44" s="423"/>
      <c r="E44" s="422"/>
      <c r="F44" s="201"/>
      <c r="G44" s="204" t="s">
        <v>209</v>
      </c>
      <c r="H44" s="423"/>
      <c r="I44" s="423"/>
      <c r="J44" s="423"/>
      <c r="K44" s="422"/>
    </row>
    <row r="45" spans="1:11" ht="17.25" customHeight="1" x14ac:dyDescent="0.2">
      <c r="A45" s="155" t="s">
        <v>427</v>
      </c>
      <c r="B45" s="156">
        <v>126</v>
      </c>
      <c r="C45" s="156">
        <v>99</v>
      </c>
      <c r="D45" s="156">
        <v>118</v>
      </c>
      <c r="E45" s="161">
        <f t="shared" ref="E45:E50" si="12">SUM(B45:D45)</f>
        <v>343</v>
      </c>
      <c r="F45" s="157"/>
      <c r="G45" s="155" t="s">
        <v>387</v>
      </c>
      <c r="H45" s="156">
        <v>141</v>
      </c>
      <c r="I45" s="156">
        <v>139</v>
      </c>
      <c r="J45" s="156">
        <v>131</v>
      </c>
      <c r="K45" s="161">
        <f>SUM(H45:J45)</f>
        <v>411</v>
      </c>
    </row>
    <row r="46" spans="1:11" ht="17.25" customHeight="1" x14ac:dyDescent="0.2">
      <c r="A46" s="155" t="s">
        <v>423</v>
      </c>
      <c r="B46" s="156">
        <v>147</v>
      </c>
      <c r="C46" s="156">
        <v>96</v>
      </c>
      <c r="D46" s="156">
        <v>99</v>
      </c>
      <c r="E46" s="161">
        <f t="shared" si="12"/>
        <v>342</v>
      </c>
      <c r="F46" s="157"/>
      <c r="G46" s="155" t="s">
        <v>385</v>
      </c>
      <c r="H46" s="156">
        <v>108</v>
      </c>
      <c r="I46" s="156">
        <v>129</v>
      </c>
      <c r="J46" s="156">
        <v>128</v>
      </c>
      <c r="K46" s="161">
        <f>SUM(H46:J46)</f>
        <v>365</v>
      </c>
    </row>
    <row r="47" spans="1:11" ht="17.25" customHeight="1" x14ac:dyDescent="0.2">
      <c r="A47" s="155" t="s">
        <v>459</v>
      </c>
      <c r="B47" s="156">
        <v>106</v>
      </c>
      <c r="C47" s="156">
        <v>90</v>
      </c>
      <c r="D47" s="156">
        <v>111</v>
      </c>
      <c r="E47" s="161">
        <f t="shared" si="12"/>
        <v>307</v>
      </c>
      <c r="F47" s="157"/>
      <c r="G47" s="155" t="s">
        <v>386</v>
      </c>
      <c r="H47" s="156">
        <v>114</v>
      </c>
      <c r="I47" s="156">
        <v>136</v>
      </c>
      <c r="J47" s="156">
        <v>120</v>
      </c>
      <c r="K47" s="161">
        <f>SUM(H47:J47)</f>
        <v>370</v>
      </c>
    </row>
    <row r="48" spans="1:11" ht="17.25" customHeight="1" x14ac:dyDescent="0.2">
      <c r="A48" s="155" t="s">
        <v>451</v>
      </c>
      <c r="B48" s="156">
        <v>117</v>
      </c>
      <c r="C48" s="156">
        <v>159</v>
      </c>
      <c r="D48" s="156">
        <v>118</v>
      </c>
      <c r="E48" s="161">
        <f t="shared" si="12"/>
        <v>394</v>
      </c>
      <c r="F48" s="157"/>
      <c r="G48" s="155" t="s">
        <v>389</v>
      </c>
      <c r="H48" s="156">
        <v>134</v>
      </c>
      <c r="I48" s="156">
        <v>117</v>
      </c>
      <c r="J48" s="156">
        <v>124</v>
      </c>
      <c r="K48" s="161">
        <f>SUM(H48:J48)</f>
        <v>375</v>
      </c>
    </row>
    <row r="49" spans="1:11" ht="17.25" customHeight="1" x14ac:dyDescent="0.2">
      <c r="A49" s="155" t="s">
        <v>426</v>
      </c>
      <c r="B49" s="156">
        <v>102</v>
      </c>
      <c r="C49" s="156">
        <v>102</v>
      </c>
      <c r="D49" s="156">
        <v>132</v>
      </c>
      <c r="E49" s="161">
        <f t="shared" si="12"/>
        <v>336</v>
      </c>
      <c r="F49" s="157"/>
      <c r="G49" s="155" t="s">
        <v>388</v>
      </c>
      <c r="H49" s="156">
        <v>151</v>
      </c>
      <c r="I49" s="156">
        <v>127</v>
      </c>
      <c r="J49" s="156">
        <v>137</v>
      </c>
      <c r="K49" s="161">
        <f>SUM(H49:J49)</f>
        <v>415</v>
      </c>
    </row>
    <row r="50" spans="1:11" ht="17.25" customHeight="1" x14ac:dyDescent="0.2">
      <c r="A50" s="159" t="s">
        <v>401</v>
      </c>
      <c r="B50" s="161">
        <f>SUM(B45:B49)</f>
        <v>598</v>
      </c>
      <c r="C50" s="161">
        <f>SUM(C45:C49)</f>
        <v>546</v>
      </c>
      <c r="D50" s="161">
        <f>SUM(D45:D49)</f>
        <v>578</v>
      </c>
      <c r="E50" s="161">
        <f t="shared" si="12"/>
        <v>1722</v>
      </c>
      <c r="F50" s="162"/>
      <c r="G50" s="159" t="s">
        <v>400</v>
      </c>
      <c r="H50" s="205">
        <f>SUM(H45:H49)</f>
        <v>648</v>
      </c>
      <c r="I50" s="205">
        <f>SUM(I45:I49)</f>
        <v>648</v>
      </c>
      <c r="J50" s="205">
        <f>SUM(J45:J49)</f>
        <v>640</v>
      </c>
      <c r="K50" s="205">
        <f>SUM(K45:K49)</f>
        <v>1936</v>
      </c>
    </row>
    <row r="51" spans="1:11" ht="19.5" x14ac:dyDescent="0.35">
      <c r="A51" s="446" t="s">
        <v>37</v>
      </c>
      <c r="B51" s="447"/>
      <c r="C51" s="447"/>
      <c r="D51" s="447"/>
      <c r="E51" s="448"/>
      <c r="F51" s="154"/>
      <c r="G51" s="452" t="s">
        <v>38</v>
      </c>
      <c r="H51" s="453"/>
      <c r="I51" s="453"/>
      <c r="J51" s="453"/>
      <c r="K51" s="454"/>
    </row>
    <row r="52" spans="1:11" ht="19.5" x14ac:dyDescent="0.35">
      <c r="A52" s="449">
        <v>41369</v>
      </c>
      <c r="B52" s="450"/>
      <c r="C52" s="450"/>
      <c r="D52" s="450"/>
      <c r="E52" s="451"/>
      <c r="F52" s="154" t="s">
        <v>455</v>
      </c>
      <c r="G52" s="449">
        <f>A52+7</f>
        <v>41376</v>
      </c>
      <c r="H52" s="450"/>
      <c r="I52" s="450"/>
      <c r="J52" s="450"/>
      <c r="K52" s="451"/>
    </row>
    <row r="53" spans="1:11" ht="19.5" x14ac:dyDescent="0.3">
      <c r="A53" s="443" t="s">
        <v>489</v>
      </c>
      <c r="B53" s="444"/>
      <c r="C53" s="444"/>
      <c r="D53" s="444"/>
      <c r="E53" s="445"/>
      <c r="G53" s="443" t="s">
        <v>504</v>
      </c>
      <c r="H53" s="444"/>
      <c r="I53" s="444"/>
      <c r="J53" s="444"/>
      <c r="K53" s="445"/>
    </row>
    <row r="54" spans="1:11" ht="19.5" x14ac:dyDescent="0.3">
      <c r="A54" s="443" t="s">
        <v>490</v>
      </c>
      <c r="B54" s="444"/>
      <c r="C54" s="444"/>
      <c r="D54" s="444"/>
      <c r="E54" s="445"/>
      <c r="G54" s="443" t="s">
        <v>505</v>
      </c>
      <c r="H54" s="444"/>
      <c r="I54" s="444"/>
      <c r="J54" s="444"/>
      <c r="K54" s="445"/>
    </row>
    <row r="55" spans="1:11" ht="19.5" x14ac:dyDescent="0.3">
      <c r="A55" s="443" t="s">
        <v>495</v>
      </c>
      <c r="B55" s="444"/>
      <c r="C55" s="444"/>
      <c r="D55" s="444"/>
      <c r="E55" s="445"/>
      <c r="G55" s="443" t="s">
        <v>506</v>
      </c>
      <c r="H55" s="444"/>
      <c r="I55" s="444"/>
      <c r="J55" s="444"/>
      <c r="K55" s="445"/>
    </row>
    <row r="56" spans="1:11" ht="19.5" x14ac:dyDescent="0.3">
      <c r="A56" s="443" t="s">
        <v>491</v>
      </c>
      <c r="B56" s="444"/>
      <c r="C56" s="444"/>
      <c r="D56" s="444"/>
      <c r="E56" s="445"/>
      <c r="G56" s="443" t="s">
        <v>507</v>
      </c>
      <c r="H56" s="444"/>
      <c r="I56" s="444"/>
      <c r="J56" s="444"/>
      <c r="K56" s="445"/>
    </row>
    <row r="57" spans="1:11" ht="19.5" x14ac:dyDescent="0.3">
      <c r="A57" s="443" t="s">
        <v>492</v>
      </c>
      <c r="B57" s="444"/>
      <c r="C57" s="444"/>
      <c r="D57" s="444"/>
      <c r="E57" s="445"/>
      <c r="G57" s="443" t="s">
        <v>508</v>
      </c>
      <c r="H57" s="444"/>
      <c r="I57" s="444"/>
      <c r="J57" s="444"/>
      <c r="K57" s="445"/>
    </row>
    <row r="58" spans="1:11" ht="19.5" x14ac:dyDescent="0.3">
      <c r="A58" s="443" t="s">
        <v>493</v>
      </c>
      <c r="B58" s="444"/>
      <c r="C58" s="444"/>
      <c r="D58" s="444"/>
      <c r="E58" s="445"/>
      <c r="G58" s="443" t="s">
        <v>509</v>
      </c>
      <c r="H58" s="444"/>
      <c r="I58" s="444"/>
      <c r="J58" s="444"/>
      <c r="K58" s="445"/>
    </row>
    <row r="59" spans="1:11" ht="19.5" x14ac:dyDescent="0.3">
      <c r="A59" s="440" t="s">
        <v>494</v>
      </c>
      <c r="B59" s="441"/>
      <c r="C59" s="441"/>
      <c r="D59" s="441"/>
      <c r="E59" s="442"/>
      <c r="G59" s="440" t="s">
        <v>510</v>
      </c>
      <c r="H59" s="441"/>
      <c r="I59" s="441"/>
      <c r="J59" s="441"/>
      <c r="K59" s="442"/>
    </row>
    <row r="60" spans="1:11" ht="7.5" customHeight="1" x14ac:dyDescent="0.3"/>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&amp;"Calibri,Regular"&amp;12March 29, 2013</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28" workbookViewId="0">
      <selection activeCell="A52" sqref="A52:E58"/>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201</v>
      </c>
      <c r="B1" s="421"/>
      <c r="C1" s="421"/>
      <c r="D1" s="421"/>
      <c r="E1" s="422"/>
      <c r="F1" s="201"/>
      <c r="G1" s="198" t="s">
        <v>231</v>
      </c>
      <c r="H1" s="423"/>
      <c r="I1" s="423"/>
      <c r="J1" s="423"/>
      <c r="K1" s="422"/>
    </row>
    <row r="2" spans="1:11" ht="17.25" customHeight="1" x14ac:dyDescent="0.2">
      <c r="A2" s="155" t="s">
        <v>395</v>
      </c>
      <c r="B2" s="156">
        <v>156</v>
      </c>
      <c r="C2" s="156">
        <v>110</v>
      </c>
      <c r="D2" s="156">
        <v>100</v>
      </c>
      <c r="E2" s="164">
        <f t="shared" ref="E2:E7" si="0">SUM(B2:D2)</f>
        <v>366</v>
      </c>
      <c r="F2" s="157"/>
      <c r="G2" s="155" t="s">
        <v>391</v>
      </c>
      <c r="H2" s="156">
        <v>151</v>
      </c>
      <c r="I2" s="156">
        <v>122</v>
      </c>
      <c r="J2" s="156">
        <v>118</v>
      </c>
      <c r="K2" s="161">
        <f t="shared" ref="K2:K7" si="1">SUM(H2:J2)</f>
        <v>391</v>
      </c>
    </row>
    <row r="3" spans="1:11" ht="17.25" customHeight="1" x14ac:dyDescent="0.2">
      <c r="A3" s="155" t="s">
        <v>396</v>
      </c>
      <c r="B3" s="156">
        <v>110</v>
      </c>
      <c r="C3" s="156">
        <v>106</v>
      </c>
      <c r="D3" s="156">
        <v>105</v>
      </c>
      <c r="E3" s="164">
        <f t="shared" si="0"/>
        <v>321</v>
      </c>
      <c r="F3" s="157"/>
      <c r="G3" s="155" t="s">
        <v>392</v>
      </c>
      <c r="H3" s="156">
        <v>122</v>
      </c>
      <c r="I3" s="156">
        <v>117</v>
      </c>
      <c r="J3" s="156">
        <v>99</v>
      </c>
      <c r="K3" s="161">
        <f t="shared" si="1"/>
        <v>338</v>
      </c>
    </row>
    <row r="4" spans="1:11" ht="17.25" customHeight="1" x14ac:dyDescent="0.2">
      <c r="A4" s="155" t="s">
        <v>460</v>
      </c>
      <c r="B4" s="156">
        <v>98</v>
      </c>
      <c r="C4" s="156">
        <v>112</v>
      </c>
      <c r="D4" s="156">
        <v>129</v>
      </c>
      <c r="E4" s="164">
        <f t="shared" si="0"/>
        <v>339</v>
      </c>
      <c r="F4" s="157"/>
      <c r="G4" s="155" t="s">
        <v>562</v>
      </c>
      <c r="H4" s="156">
        <v>148</v>
      </c>
      <c r="I4" s="156">
        <v>134</v>
      </c>
      <c r="J4" s="156">
        <v>150</v>
      </c>
      <c r="K4" s="161">
        <f t="shared" si="1"/>
        <v>432</v>
      </c>
    </row>
    <row r="5" spans="1:11" ht="17.25" customHeight="1" x14ac:dyDescent="0.2">
      <c r="A5" s="155" t="s">
        <v>398</v>
      </c>
      <c r="B5" s="156">
        <v>122</v>
      </c>
      <c r="C5" s="156">
        <v>134</v>
      </c>
      <c r="D5" s="156">
        <v>118</v>
      </c>
      <c r="E5" s="164">
        <f t="shared" si="0"/>
        <v>374</v>
      </c>
      <c r="F5" s="157"/>
      <c r="G5" s="155" t="s">
        <v>394</v>
      </c>
      <c r="H5" s="156">
        <v>129</v>
      </c>
      <c r="I5" s="156">
        <v>128</v>
      </c>
      <c r="J5" s="156">
        <v>95</v>
      </c>
      <c r="K5" s="161">
        <f t="shared" si="1"/>
        <v>352</v>
      </c>
    </row>
    <row r="6" spans="1:11" ht="17.25" customHeight="1" x14ac:dyDescent="0.2">
      <c r="A6" s="155" t="s">
        <v>399</v>
      </c>
      <c r="B6" s="156">
        <v>130</v>
      </c>
      <c r="C6" s="156">
        <v>160</v>
      </c>
      <c r="D6" s="156">
        <v>113</v>
      </c>
      <c r="E6" s="164">
        <f t="shared" si="0"/>
        <v>403</v>
      </c>
      <c r="F6" s="157"/>
      <c r="G6" s="155" t="s">
        <v>390</v>
      </c>
      <c r="H6" s="156">
        <v>111</v>
      </c>
      <c r="I6" s="156">
        <v>114</v>
      </c>
      <c r="J6" s="156">
        <v>124</v>
      </c>
      <c r="K6" s="161">
        <f t="shared" si="1"/>
        <v>349</v>
      </c>
    </row>
    <row r="7" spans="1:11" ht="17.25" customHeight="1" x14ac:dyDescent="0.2">
      <c r="A7" s="159" t="s">
        <v>379</v>
      </c>
      <c r="B7" s="160">
        <f>SUM(B2:B6)</f>
        <v>616</v>
      </c>
      <c r="C7" s="206">
        <f>SUM(C2:C6)</f>
        <v>622</v>
      </c>
      <c r="D7" s="160">
        <f>SUM(D2:D6)</f>
        <v>565</v>
      </c>
      <c r="E7" s="161">
        <f t="shared" si="0"/>
        <v>1803</v>
      </c>
      <c r="F7" s="162"/>
      <c r="G7" s="159" t="s">
        <v>378</v>
      </c>
      <c r="H7" s="205">
        <f>SUM(H2:H6)</f>
        <v>661</v>
      </c>
      <c r="I7" s="161">
        <f>SUM(I2:I6)</f>
        <v>615</v>
      </c>
      <c r="J7" s="205">
        <f>SUM(J2:J6)</f>
        <v>586</v>
      </c>
      <c r="K7" s="205">
        <f t="shared" si="1"/>
        <v>1862</v>
      </c>
    </row>
    <row r="8" spans="1:11" s="298" customFormat="1" ht="17.25" customHeight="1" x14ac:dyDescent="0.4">
      <c r="A8" s="198" t="s">
        <v>209</v>
      </c>
      <c r="B8" s="421"/>
      <c r="C8" s="421"/>
      <c r="D8" s="421"/>
      <c r="E8" s="422"/>
      <c r="F8" s="201"/>
      <c r="G8" s="198" t="s">
        <v>203</v>
      </c>
      <c r="H8" s="423"/>
      <c r="I8" s="423"/>
      <c r="J8" s="423"/>
      <c r="K8" s="422"/>
    </row>
    <row r="9" spans="1:11" ht="17.25" customHeight="1" x14ac:dyDescent="0.2">
      <c r="A9" s="155" t="s">
        <v>740</v>
      </c>
      <c r="B9" s="156">
        <v>113</v>
      </c>
      <c r="C9" s="156">
        <v>108</v>
      </c>
      <c r="D9" s="156">
        <v>101</v>
      </c>
      <c r="E9" s="164">
        <f t="shared" ref="E9:E14" si="2">SUM(B9:D9)</f>
        <v>322</v>
      </c>
      <c r="F9" s="157"/>
      <c r="G9" s="155" t="s">
        <v>420</v>
      </c>
      <c r="H9" s="156">
        <v>126</v>
      </c>
      <c r="I9" s="156">
        <v>136</v>
      </c>
      <c r="J9" s="156">
        <v>139</v>
      </c>
      <c r="K9" s="161">
        <f t="shared" ref="K9:K14" si="3">SUM(H9:J9)</f>
        <v>401</v>
      </c>
    </row>
    <row r="10" spans="1:11" ht="17.25" customHeight="1" x14ac:dyDescent="0.2">
      <c r="A10" s="155" t="s">
        <v>385</v>
      </c>
      <c r="B10" s="156">
        <v>114</v>
      </c>
      <c r="C10" s="156">
        <v>108</v>
      </c>
      <c r="D10" s="156">
        <v>143</v>
      </c>
      <c r="E10" s="164">
        <f t="shared" si="2"/>
        <v>365</v>
      </c>
      <c r="F10" s="157"/>
      <c r="G10" s="155" t="s">
        <v>419</v>
      </c>
      <c r="H10" s="156">
        <v>123</v>
      </c>
      <c r="I10" s="156">
        <v>108</v>
      </c>
      <c r="J10" s="156">
        <v>99</v>
      </c>
      <c r="K10" s="161">
        <f t="shared" si="3"/>
        <v>330</v>
      </c>
    </row>
    <row r="11" spans="1:11" ht="17.25" customHeight="1" x14ac:dyDescent="0.2">
      <c r="A11" s="155" t="s">
        <v>386</v>
      </c>
      <c r="B11" s="156">
        <v>151</v>
      </c>
      <c r="C11" s="156">
        <v>117</v>
      </c>
      <c r="D11" s="156">
        <v>125</v>
      </c>
      <c r="E11" s="164">
        <f t="shared" si="2"/>
        <v>393</v>
      </c>
      <c r="F11" s="157"/>
      <c r="G11" s="155" t="s">
        <v>418</v>
      </c>
      <c r="H11" s="156">
        <v>117</v>
      </c>
      <c r="I11" s="156">
        <v>127</v>
      </c>
      <c r="J11" s="156">
        <v>122</v>
      </c>
      <c r="K11" s="161">
        <f t="shared" si="3"/>
        <v>366</v>
      </c>
    </row>
    <row r="12" spans="1:11" ht="17.25" customHeight="1" x14ac:dyDescent="0.2">
      <c r="A12" s="155" t="s">
        <v>389</v>
      </c>
      <c r="B12" s="156">
        <v>139</v>
      </c>
      <c r="C12" s="156">
        <v>103</v>
      </c>
      <c r="D12" s="156">
        <v>121</v>
      </c>
      <c r="E12" s="164">
        <f t="shared" si="2"/>
        <v>363</v>
      </c>
      <c r="F12" s="157"/>
      <c r="G12" s="155" t="s">
        <v>696</v>
      </c>
      <c r="H12" s="156">
        <v>132</v>
      </c>
      <c r="I12" s="156">
        <v>108</v>
      </c>
      <c r="J12" s="156">
        <v>103</v>
      </c>
      <c r="K12" s="161">
        <f t="shared" si="3"/>
        <v>343</v>
      </c>
    </row>
    <row r="13" spans="1:11" ht="17.25" customHeight="1" x14ac:dyDescent="0.2">
      <c r="A13" s="155" t="s">
        <v>388</v>
      </c>
      <c r="B13" s="156">
        <v>125</v>
      </c>
      <c r="C13" s="156">
        <v>107</v>
      </c>
      <c r="D13" s="156">
        <v>111</v>
      </c>
      <c r="E13" s="164">
        <f t="shared" si="2"/>
        <v>343</v>
      </c>
      <c r="F13" s="157"/>
      <c r="G13" s="155" t="s">
        <v>513</v>
      </c>
      <c r="H13" s="156">
        <v>126</v>
      </c>
      <c r="I13" s="156">
        <v>118</v>
      </c>
      <c r="J13" s="156">
        <v>111</v>
      </c>
      <c r="K13" s="161">
        <f t="shared" si="3"/>
        <v>355</v>
      </c>
    </row>
    <row r="14" spans="1:11" ht="17.25" customHeight="1" x14ac:dyDescent="0.2">
      <c r="A14" s="159" t="s">
        <v>412</v>
      </c>
      <c r="B14" s="206">
        <f>SUM(B9:B13)</f>
        <v>642</v>
      </c>
      <c r="C14" s="160">
        <f>SUM(C9:C13)</f>
        <v>543</v>
      </c>
      <c r="D14" s="206">
        <f>SUM(D9:D13)</f>
        <v>601</v>
      </c>
      <c r="E14" s="161">
        <f t="shared" si="2"/>
        <v>1786</v>
      </c>
      <c r="F14" s="162"/>
      <c r="G14" s="159" t="s">
        <v>412</v>
      </c>
      <c r="H14" s="161">
        <f>SUM(H9:H13)</f>
        <v>624</v>
      </c>
      <c r="I14" s="205">
        <f>SUM(I9:I13)</f>
        <v>597</v>
      </c>
      <c r="J14" s="161">
        <f>SUM(J9:J13)</f>
        <v>574</v>
      </c>
      <c r="K14" s="205">
        <f t="shared" si="3"/>
        <v>1795</v>
      </c>
    </row>
    <row r="15" spans="1:11" s="298" customFormat="1" ht="17.25" customHeight="1" x14ac:dyDescent="0.4">
      <c r="A15" s="198" t="s">
        <v>206</v>
      </c>
      <c r="B15" s="421"/>
      <c r="C15" s="421"/>
      <c r="D15" s="421"/>
      <c r="E15" s="422"/>
      <c r="F15" s="201"/>
      <c r="G15" s="198" t="s">
        <v>202</v>
      </c>
      <c r="H15" s="423"/>
      <c r="I15" s="423"/>
      <c r="J15" s="423"/>
      <c r="K15" s="422"/>
    </row>
    <row r="16" spans="1:11" ht="17.25" customHeight="1" x14ac:dyDescent="0.2">
      <c r="A16" s="155" t="s">
        <v>428</v>
      </c>
      <c r="B16" s="156">
        <v>107</v>
      </c>
      <c r="C16" s="156">
        <v>153</v>
      </c>
      <c r="D16" s="156">
        <v>139</v>
      </c>
      <c r="E16" s="164">
        <f t="shared" ref="E16:E21" si="4">SUM(B16:D16)</f>
        <v>399</v>
      </c>
      <c r="F16" s="157"/>
      <c r="G16" s="155" t="s">
        <v>488</v>
      </c>
      <c r="H16" s="156">
        <v>146</v>
      </c>
      <c r="I16" s="156">
        <v>124</v>
      </c>
      <c r="J16" s="156">
        <v>146</v>
      </c>
      <c r="K16" s="161">
        <f t="shared" ref="K16:K21" si="5">SUM(H16:J16)</f>
        <v>416</v>
      </c>
    </row>
    <row r="17" spans="1:11" ht="17.25" customHeight="1" x14ac:dyDescent="0.2">
      <c r="A17" s="155" t="s">
        <v>431</v>
      </c>
      <c r="B17" s="156">
        <v>100</v>
      </c>
      <c r="C17" s="156">
        <v>126</v>
      </c>
      <c r="D17" s="156">
        <v>114</v>
      </c>
      <c r="E17" s="164">
        <f t="shared" si="4"/>
        <v>340</v>
      </c>
      <c r="F17" s="157"/>
      <c r="G17" s="155" t="s">
        <v>374</v>
      </c>
      <c r="H17" s="156">
        <v>137</v>
      </c>
      <c r="I17" s="156">
        <v>149</v>
      </c>
      <c r="J17" s="156">
        <v>106</v>
      </c>
      <c r="K17" s="161">
        <f t="shared" si="5"/>
        <v>392</v>
      </c>
    </row>
    <row r="18" spans="1:11" ht="17.25" customHeight="1" x14ac:dyDescent="0.2">
      <c r="A18" s="155" t="s">
        <v>430</v>
      </c>
      <c r="B18" s="156">
        <v>116</v>
      </c>
      <c r="C18" s="156">
        <v>110</v>
      </c>
      <c r="D18" s="156">
        <v>120</v>
      </c>
      <c r="E18" s="164">
        <f t="shared" si="4"/>
        <v>346</v>
      </c>
      <c r="F18" s="157"/>
      <c r="G18" s="155" t="s">
        <v>375</v>
      </c>
      <c r="H18" s="156">
        <v>134</v>
      </c>
      <c r="I18" s="156">
        <v>115</v>
      </c>
      <c r="J18" s="156">
        <v>97</v>
      </c>
      <c r="K18" s="161">
        <f t="shared" si="5"/>
        <v>346</v>
      </c>
    </row>
    <row r="19" spans="1:11" ht="17.25" customHeight="1" x14ac:dyDescent="0.2">
      <c r="A19" s="155" t="s">
        <v>453</v>
      </c>
      <c r="B19" s="156">
        <v>123</v>
      </c>
      <c r="C19" s="156">
        <v>139</v>
      </c>
      <c r="D19" s="156">
        <v>103</v>
      </c>
      <c r="E19" s="164">
        <f t="shared" si="4"/>
        <v>365</v>
      </c>
      <c r="F19" s="157"/>
      <c r="G19" s="155" t="s">
        <v>376</v>
      </c>
      <c r="H19" s="156">
        <v>122</v>
      </c>
      <c r="I19" s="156">
        <v>103</v>
      </c>
      <c r="J19" s="156">
        <v>121</v>
      </c>
      <c r="K19" s="161">
        <f t="shared" si="5"/>
        <v>346</v>
      </c>
    </row>
    <row r="20" spans="1:11" ht="17.25" customHeight="1" x14ac:dyDescent="0.2">
      <c r="A20" s="155" t="s">
        <v>432</v>
      </c>
      <c r="B20" s="156">
        <v>116</v>
      </c>
      <c r="C20" s="156">
        <v>123</v>
      </c>
      <c r="D20" s="156">
        <v>136</v>
      </c>
      <c r="E20" s="164">
        <f t="shared" si="4"/>
        <v>375</v>
      </c>
      <c r="F20" s="157"/>
      <c r="G20" s="155" t="s">
        <v>377</v>
      </c>
      <c r="H20" s="156">
        <v>180</v>
      </c>
      <c r="I20" s="156">
        <v>148</v>
      </c>
      <c r="J20" s="156">
        <v>122</v>
      </c>
      <c r="K20" s="161">
        <f t="shared" si="5"/>
        <v>450</v>
      </c>
    </row>
    <row r="21" spans="1:11" ht="17.25" customHeight="1" x14ac:dyDescent="0.2">
      <c r="A21" s="159" t="s">
        <v>412</v>
      </c>
      <c r="B21" s="160">
        <f>SUM(B16:B20)</f>
        <v>562</v>
      </c>
      <c r="C21" s="206">
        <f>SUM(C16:C20)</f>
        <v>651</v>
      </c>
      <c r="D21" s="206">
        <f>SUM(D16:D20)</f>
        <v>612</v>
      </c>
      <c r="E21" s="161">
        <f t="shared" si="4"/>
        <v>1825</v>
      </c>
      <c r="F21" s="162"/>
      <c r="G21" s="159" t="s">
        <v>412</v>
      </c>
      <c r="H21" s="205">
        <f>SUM(H16:H20)</f>
        <v>719</v>
      </c>
      <c r="I21" s="161">
        <f>SUM(I16:I20)</f>
        <v>639</v>
      </c>
      <c r="J21" s="161">
        <f>SUM(J16:J20)</f>
        <v>592</v>
      </c>
      <c r="K21" s="205">
        <f t="shared" si="5"/>
        <v>1950</v>
      </c>
    </row>
    <row r="22" spans="1:11" s="298" customFormat="1" ht="17.25" customHeight="1" x14ac:dyDescent="0.4">
      <c r="A22" s="204" t="s">
        <v>208</v>
      </c>
      <c r="B22" s="423"/>
      <c r="C22" s="423"/>
      <c r="D22" s="423"/>
      <c r="E22" s="422"/>
      <c r="F22" s="201"/>
      <c r="G22" s="204" t="s">
        <v>205</v>
      </c>
      <c r="H22" s="423"/>
      <c r="I22" s="423"/>
      <c r="J22" s="423"/>
      <c r="K22" s="422"/>
    </row>
    <row r="23" spans="1:11" ht="17.25" customHeight="1" x14ac:dyDescent="0.2">
      <c r="A23" s="155" t="s">
        <v>468</v>
      </c>
      <c r="B23" s="156">
        <v>133</v>
      </c>
      <c r="C23" s="156">
        <v>120</v>
      </c>
      <c r="D23" s="156">
        <v>106</v>
      </c>
      <c r="E23" s="161">
        <f t="shared" ref="E23:E28" si="6">SUM(B23:D23)</f>
        <v>359</v>
      </c>
      <c r="F23" s="157"/>
      <c r="G23" s="155" t="s">
        <v>426</v>
      </c>
      <c r="H23" s="156">
        <v>120</v>
      </c>
      <c r="I23" s="156">
        <v>109</v>
      </c>
      <c r="J23" s="156">
        <v>105</v>
      </c>
      <c r="K23" s="161">
        <f t="shared" ref="K23:K28" si="7">SUM(H23:J23)</f>
        <v>334</v>
      </c>
    </row>
    <row r="24" spans="1:11" ht="17.25" customHeight="1" x14ac:dyDescent="0.2">
      <c r="A24" s="155" t="s">
        <v>446</v>
      </c>
      <c r="B24" s="156">
        <v>124</v>
      </c>
      <c r="C24" s="156">
        <v>155</v>
      </c>
      <c r="D24" s="156">
        <v>106</v>
      </c>
      <c r="E24" s="161">
        <f>SUM(B24:D24)</f>
        <v>385</v>
      </c>
      <c r="F24" s="157"/>
      <c r="G24" s="155" t="s">
        <v>423</v>
      </c>
      <c r="H24" s="156">
        <v>101</v>
      </c>
      <c r="I24" s="156">
        <v>122</v>
      </c>
      <c r="J24" s="156">
        <v>116</v>
      </c>
      <c r="K24" s="161">
        <f>SUM(H24:J24)</f>
        <v>339</v>
      </c>
    </row>
    <row r="25" spans="1:11" ht="17.25" customHeight="1" x14ac:dyDescent="0.2">
      <c r="A25" s="155" t="s">
        <v>447</v>
      </c>
      <c r="B25" s="156">
        <v>114</v>
      </c>
      <c r="C25" s="156">
        <v>91</v>
      </c>
      <c r="D25" s="156">
        <v>145</v>
      </c>
      <c r="E25" s="161">
        <f t="shared" si="6"/>
        <v>350</v>
      </c>
      <c r="F25" s="157"/>
      <c r="G25" s="155" t="s">
        <v>459</v>
      </c>
      <c r="H25" s="156">
        <v>124</v>
      </c>
      <c r="I25" s="156">
        <v>129</v>
      </c>
      <c r="J25" s="156">
        <v>129</v>
      </c>
      <c r="K25" s="161">
        <f t="shared" si="7"/>
        <v>382</v>
      </c>
    </row>
    <row r="26" spans="1:11" ht="17.25" customHeight="1" x14ac:dyDescent="0.2">
      <c r="A26" s="155" t="s">
        <v>609</v>
      </c>
      <c r="B26" s="156">
        <v>152</v>
      </c>
      <c r="C26" s="156">
        <v>107</v>
      </c>
      <c r="D26" s="156">
        <v>97</v>
      </c>
      <c r="E26" s="161">
        <f t="shared" si="6"/>
        <v>356</v>
      </c>
      <c r="F26" s="157"/>
      <c r="G26" s="155" t="s">
        <v>427</v>
      </c>
      <c r="H26" s="156">
        <v>112</v>
      </c>
      <c r="I26" s="156">
        <v>131</v>
      </c>
      <c r="J26" s="156">
        <v>108</v>
      </c>
      <c r="K26" s="161">
        <f>SUM(H26:J26)</f>
        <v>351</v>
      </c>
    </row>
    <row r="27" spans="1:11" ht="17.25" customHeight="1" x14ac:dyDescent="0.2">
      <c r="A27" s="155" t="s">
        <v>443</v>
      </c>
      <c r="B27" s="156">
        <v>113</v>
      </c>
      <c r="C27" s="156">
        <v>108</v>
      </c>
      <c r="D27" s="156">
        <v>123</v>
      </c>
      <c r="E27" s="161">
        <f t="shared" si="6"/>
        <v>344</v>
      </c>
      <c r="F27" s="157"/>
      <c r="G27" s="155" t="s">
        <v>451</v>
      </c>
      <c r="H27" s="156">
        <v>108</v>
      </c>
      <c r="I27" s="156">
        <v>111</v>
      </c>
      <c r="J27" s="156">
        <v>117</v>
      </c>
      <c r="K27" s="161">
        <f t="shared" si="7"/>
        <v>336</v>
      </c>
    </row>
    <row r="28" spans="1:11" ht="17.25" customHeight="1" x14ac:dyDescent="0.2">
      <c r="A28" s="159" t="s">
        <v>378</v>
      </c>
      <c r="B28" s="205">
        <f>SUM(B23:B27)</f>
        <v>636</v>
      </c>
      <c r="C28" s="161">
        <f>SUM(C23:C27)</f>
        <v>581</v>
      </c>
      <c r="D28" s="205">
        <f>SUM(D23:D27)</f>
        <v>577</v>
      </c>
      <c r="E28" s="205">
        <f t="shared" si="6"/>
        <v>1794</v>
      </c>
      <c r="F28" s="162"/>
      <c r="G28" s="159" t="s">
        <v>379</v>
      </c>
      <c r="H28" s="161">
        <f>SUM(H23:H27)</f>
        <v>565</v>
      </c>
      <c r="I28" s="205">
        <f>SUM(I23:I27)</f>
        <v>602</v>
      </c>
      <c r="J28" s="161">
        <f>SUM(J23:J27)</f>
        <v>575</v>
      </c>
      <c r="K28" s="161">
        <f t="shared" si="7"/>
        <v>1742</v>
      </c>
    </row>
    <row r="29" spans="1:11" s="298" customFormat="1" ht="17.25" customHeight="1" x14ac:dyDescent="0.4">
      <c r="A29" s="204" t="s">
        <v>199</v>
      </c>
      <c r="B29" s="423"/>
      <c r="C29" s="423"/>
      <c r="D29" s="423"/>
      <c r="E29" s="422"/>
      <c r="F29" s="201"/>
      <c r="G29" s="204" t="s">
        <v>230</v>
      </c>
      <c r="H29" s="423"/>
      <c r="I29" s="423"/>
      <c r="J29" s="423"/>
      <c r="K29" s="422"/>
    </row>
    <row r="30" spans="1:11" ht="17.25" customHeight="1" x14ac:dyDescent="0.2">
      <c r="A30" s="155" t="s">
        <v>440</v>
      </c>
      <c r="B30" s="156">
        <v>109</v>
      </c>
      <c r="C30" s="156">
        <v>89</v>
      </c>
      <c r="D30" s="156">
        <v>147</v>
      </c>
      <c r="E30" s="161">
        <f t="shared" ref="E30:E35" si="8">SUM(B30:D30)</f>
        <v>345</v>
      </c>
      <c r="F30" s="157"/>
      <c r="G30" s="155" t="s">
        <v>424</v>
      </c>
      <c r="H30" s="156">
        <v>132</v>
      </c>
      <c r="I30" s="156">
        <v>116</v>
      </c>
      <c r="J30" s="156">
        <v>136</v>
      </c>
      <c r="K30" s="161">
        <f t="shared" ref="K30:K35" si="9">SUM(H30:J30)</f>
        <v>384</v>
      </c>
    </row>
    <row r="31" spans="1:11" ht="17.25" customHeight="1" x14ac:dyDescent="0.2">
      <c r="A31" s="155" t="s">
        <v>438</v>
      </c>
      <c r="B31" s="156">
        <v>137</v>
      </c>
      <c r="C31" s="156">
        <v>117</v>
      </c>
      <c r="D31" s="156">
        <v>137</v>
      </c>
      <c r="E31" s="161">
        <f t="shared" si="8"/>
        <v>391</v>
      </c>
      <c r="F31" s="157"/>
      <c r="G31" s="155" t="s">
        <v>448</v>
      </c>
      <c r="H31" s="156">
        <v>131</v>
      </c>
      <c r="I31" s="156">
        <v>116</v>
      </c>
      <c r="J31" s="156">
        <v>106</v>
      </c>
      <c r="K31" s="161">
        <f t="shared" si="9"/>
        <v>353</v>
      </c>
    </row>
    <row r="32" spans="1:11" ht="17.25" customHeight="1" x14ac:dyDescent="0.2">
      <c r="A32" s="155" t="s">
        <v>439</v>
      </c>
      <c r="B32" s="156">
        <v>115</v>
      </c>
      <c r="C32" s="156">
        <v>119</v>
      </c>
      <c r="D32" s="156">
        <v>127</v>
      </c>
      <c r="E32" s="161">
        <f t="shared" si="8"/>
        <v>361</v>
      </c>
      <c r="F32" s="157"/>
      <c r="G32" s="155" t="s">
        <v>381</v>
      </c>
      <c r="H32" s="156">
        <v>94</v>
      </c>
      <c r="I32" s="156">
        <v>112</v>
      </c>
      <c r="J32" s="156">
        <v>115</v>
      </c>
      <c r="K32" s="161">
        <f t="shared" si="9"/>
        <v>321</v>
      </c>
    </row>
    <row r="33" spans="1:11" ht="17.25" customHeight="1" x14ac:dyDescent="0.2">
      <c r="A33" s="155" t="s">
        <v>739</v>
      </c>
      <c r="B33" s="156">
        <v>124</v>
      </c>
      <c r="C33" s="156">
        <v>119</v>
      </c>
      <c r="D33" s="156">
        <v>120</v>
      </c>
      <c r="E33" s="161">
        <f t="shared" si="8"/>
        <v>363</v>
      </c>
      <c r="F33" s="157"/>
      <c r="G33" s="155" t="s">
        <v>383</v>
      </c>
      <c r="H33" s="156">
        <v>125</v>
      </c>
      <c r="I33" s="156">
        <v>113</v>
      </c>
      <c r="J33" s="156">
        <v>99</v>
      </c>
      <c r="K33" s="161">
        <f t="shared" si="9"/>
        <v>337</v>
      </c>
    </row>
    <row r="34" spans="1:11" ht="17.25" customHeight="1" x14ac:dyDescent="0.2">
      <c r="A34" s="155" t="s">
        <v>442</v>
      </c>
      <c r="B34" s="156">
        <v>102</v>
      </c>
      <c r="C34" s="156">
        <v>143</v>
      </c>
      <c r="D34" s="156">
        <v>113</v>
      </c>
      <c r="E34" s="161">
        <f t="shared" si="8"/>
        <v>358</v>
      </c>
      <c r="F34" s="157"/>
      <c r="G34" s="155" t="s">
        <v>384</v>
      </c>
      <c r="H34" s="156">
        <v>141</v>
      </c>
      <c r="I34" s="156">
        <v>122</v>
      </c>
      <c r="J34" s="156">
        <v>103</v>
      </c>
      <c r="K34" s="161">
        <f t="shared" si="9"/>
        <v>366</v>
      </c>
    </row>
    <row r="35" spans="1:11" ht="17.25" customHeight="1" x14ac:dyDescent="0.2">
      <c r="A35" s="159" t="s">
        <v>378</v>
      </c>
      <c r="B35" s="161">
        <f>SUM(B30:B34)</f>
        <v>587</v>
      </c>
      <c r="C35" s="205">
        <f>SUM(C30:C34)</f>
        <v>587</v>
      </c>
      <c r="D35" s="205">
        <f>SUM(D30:D34)</f>
        <v>644</v>
      </c>
      <c r="E35" s="205">
        <f t="shared" si="8"/>
        <v>1818</v>
      </c>
      <c r="F35" s="162"/>
      <c r="G35" s="159" t="s">
        <v>379</v>
      </c>
      <c r="H35" s="205">
        <f>SUM(H30:H34)</f>
        <v>623</v>
      </c>
      <c r="I35" s="161">
        <f>SUM(I30:I34)</f>
        <v>579</v>
      </c>
      <c r="J35" s="161">
        <f>SUM(J30:J34)</f>
        <v>559</v>
      </c>
      <c r="K35" s="161">
        <f t="shared" si="9"/>
        <v>1761</v>
      </c>
    </row>
    <row r="36" spans="1:11" s="298" customFormat="1" ht="17.25" customHeight="1" x14ac:dyDescent="0.4">
      <c r="A36" s="204" t="s">
        <v>207</v>
      </c>
      <c r="B36" s="423"/>
      <c r="C36" s="423"/>
      <c r="D36" s="423"/>
      <c r="E36" s="422"/>
      <c r="F36" s="201"/>
      <c r="G36" s="204" t="s">
        <v>198</v>
      </c>
      <c r="H36" s="423"/>
      <c r="I36" s="423"/>
      <c r="J36" s="423"/>
      <c r="K36" s="422"/>
    </row>
    <row r="37" spans="1:11" ht="17.25" customHeight="1" x14ac:dyDescent="0.2">
      <c r="A37" s="155" t="s">
        <v>414</v>
      </c>
      <c r="B37" s="156">
        <v>133</v>
      </c>
      <c r="C37" s="156">
        <v>97</v>
      </c>
      <c r="D37" s="156">
        <v>86</v>
      </c>
      <c r="E37" s="161">
        <f t="shared" ref="E37:E42" si="10">SUM(B37:D37)</f>
        <v>316</v>
      </c>
      <c r="F37" s="157"/>
      <c r="G37" s="155" t="s">
        <v>405</v>
      </c>
      <c r="H37" s="156">
        <v>128</v>
      </c>
      <c r="I37" s="156">
        <v>94</v>
      </c>
      <c r="J37" s="156">
        <v>97</v>
      </c>
      <c r="K37" s="161">
        <f t="shared" ref="K37:K42" si="11">SUM(H37:J37)</f>
        <v>319</v>
      </c>
    </row>
    <row r="38" spans="1:11" ht="17.25" customHeight="1" x14ac:dyDescent="0.2">
      <c r="A38" s="155" t="s">
        <v>416</v>
      </c>
      <c r="B38" s="156">
        <v>102</v>
      </c>
      <c r="C38" s="156">
        <v>99</v>
      </c>
      <c r="D38" s="156">
        <v>106</v>
      </c>
      <c r="E38" s="161">
        <f t="shared" si="10"/>
        <v>307</v>
      </c>
      <c r="F38" s="157"/>
      <c r="G38" s="155" t="s">
        <v>496</v>
      </c>
      <c r="H38" s="156">
        <v>107</v>
      </c>
      <c r="I38" s="156">
        <v>111</v>
      </c>
      <c r="J38" s="156">
        <v>122</v>
      </c>
      <c r="K38" s="161">
        <f t="shared" si="11"/>
        <v>340</v>
      </c>
    </row>
    <row r="39" spans="1:11" ht="17.25" customHeight="1" x14ac:dyDescent="0.2">
      <c r="A39" s="155" t="s">
        <v>417</v>
      </c>
      <c r="B39" s="156">
        <v>109</v>
      </c>
      <c r="C39" s="156">
        <v>100</v>
      </c>
      <c r="D39" s="156">
        <v>109</v>
      </c>
      <c r="E39" s="161">
        <f t="shared" si="10"/>
        <v>318</v>
      </c>
      <c r="F39" s="157"/>
      <c r="G39" s="155" t="s">
        <v>404</v>
      </c>
      <c r="H39" s="156">
        <v>107</v>
      </c>
      <c r="I39" s="156">
        <v>130</v>
      </c>
      <c r="J39" s="156">
        <v>116</v>
      </c>
      <c r="K39" s="161">
        <f t="shared" si="11"/>
        <v>353</v>
      </c>
    </row>
    <row r="40" spans="1:11" ht="17.25" customHeight="1" x14ac:dyDescent="0.2">
      <c r="A40" s="155" t="s">
        <v>413</v>
      </c>
      <c r="B40" s="156">
        <v>116</v>
      </c>
      <c r="C40" s="156">
        <v>101</v>
      </c>
      <c r="D40" s="156">
        <v>111</v>
      </c>
      <c r="E40" s="161">
        <f t="shared" si="10"/>
        <v>328</v>
      </c>
      <c r="F40" s="157"/>
      <c r="G40" s="155" t="s">
        <v>402</v>
      </c>
      <c r="H40" s="156">
        <v>120</v>
      </c>
      <c r="I40" s="156">
        <v>132</v>
      </c>
      <c r="J40" s="156">
        <v>115</v>
      </c>
      <c r="K40" s="161">
        <f t="shared" si="11"/>
        <v>367</v>
      </c>
    </row>
    <row r="41" spans="1:11" ht="17.25" customHeight="1" x14ac:dyDescent="0.2">
      <c r="A41" s="155" t="s">
        <v>450</v>
      </c>
      <c r="B41" s="156">
        <v>133</v>
      </c>
      <c r="C41" s="156">
        <v>119</v>
      </c>
      <c r="D41" s="156">
        <v>102</v>
      </c>
      <c r="E41" s="161">
        <f t="shared" si="10"/>
        <v>354</v>
      </c>
      <c r="F41" s="157"/>
      <c r="G41" s="155" t="s">
        <v>406</v>
      </c>
      <c r="H41" s="156">
        <v>122</v>
      </c>
      <c r="I41" s="156">
        <v>121</v>
      </c>
      <c r="J41" s="156">
        <v>113</v>
      </c>
      <c r="K41" s="161">
        <f t="shared" si="11"/>
        <v>356</v>
      </c>
    </row>
    <row r="42" spans="1:11" ht="17.25" customHeight="1" x14ac:dyDescent="0.2">
      <c r="A42" s="159" t="s">
        <v>379</v>
      </c>
      <c r="B42" s="205">
        <f>SUM(B37:B41)</f>
        <v>593</v>
      </c>
      <c r="C42" s="161">
        <f>SUM(C37:C41)</f>
        <v>516</v>
      </c>
      <c r="D42" s="161">
        <f>SUM(D37:D41)</f>
        <v>514</v>
      </c>
      <c r="E42" s="161">
        <f t="shared" si="10"/>
        <v>1623</v>
      </c>
      <c r="F42" s="162"/>
      <c r="G42" s="159" t="s">
        <v>378</v>
      </c>
      <c r="H42" s="161">
        <f>SUM(H37:H41)</f>
        <v>584</v>
      </c>
      <c r="I42" s="205">
        <f>SUM(I37:I41)</f>
        <v>588</v>
      </c>
      <c r="J42" s="205">
        <f>SUM(J37:J41)</f>
        <v>563</v>
      </c>
      <c r="K42" s="205">
        <f t="shared" si="11"/>
        <v>1735</v>
      </c>
    </row>
    <row r="43" spans="1:11" s="298" customFormat="1" ht="17.25" customHeight="1" x14ac:dyDescent="0.4">
      <c r="A43" s="204" t="s">
        <v>200</v>
      </c>
      <c r="B43" s="423"/>
      <c r="C43" s="423"/>
      <c r="D43" s="423"/>
      <c r="E43" s="422"/>
      <c r="F43" s="201"/>
      <c r="G43" s="204" t="s">
        <v>204</v>
      </c>
      <c r="H43" s="423"/>
      <c r="I43" s="423"/>
      <c r="J43" s="423"/>
      <c r="K43" s="422"/>
    </row>
    <row r="44" spans="1:11" ht="17.25" customHeight="1" x14ac:dyDescent="0.2">
      <c r="A44" s="155" t="s">
        <v>407</v>
      </c>
      <c r="B44" s="156">
        <v>104</v>
      </c>
      <c r="C44" s="156">
        <v>131</v>
      </c>
      <c r="D44" s="156">
        <v>135</v>
      </c>
      <c r="E44" s="161">
        <f t="shared" ref="E44:E49" si="12">SUM(B44:D44)</f>
        <v>370</v>
      </c>
      <c r="F44" s="157"/>
      <c r="G44" s="155" t="s">
        <v>433</v>
      </c>
      <c r="H44" s="156">
        <v>126</v>
      </c>
      <c r="I44" s="156">
        <v>123</v>
      </c>
      <c r="J44" s="156">
        <v>127</v>
      </c>
      <c r="K44" s="161">
        <f>SUM(H44:J44)</f>
        <v>376</v>
      </c>
    </row>
    <row r="45" spans="1:11" ht="17.25" customHeight="1" x14ac:dyDescent="0.2">
      <c r="A45" s="155" t="s">
        <v>408</v>
      </c>
      <c r="B45" s="156">
        <v>117</v>
      </c>
      <c r="C45" s="156">
        <v>105</v>
      </c>
      <c r="D45" s="156">
        <v>124</v>
      </c>
      <c r="E45" s="161">
        <f t="shared" si="12"/>
        <v>346</v>
      </c>
      <c r="F45" s="157"/>
      <c r="G45" s="155" t="s">
        <v>434</v>
      </c>
      <c r="H45" s="156">
        <v>115</v>
      </c>
      <c r="I45" s="156">
        <v>126</v>
      </c>
      <c r="J45" s="156">
        <v>131</v>
      </c>
      <c r="K45" s="161">
        <f>SUM(H45:J45)</f>
        <v>372</v>
      </c>
    </row>
    <row r="46" spans="1:11" ht="17.25" customHeight="1" x14ac:dyDescent="0.2">
      <c r="A46" s="155" t="s">
        <v>409</v>
      </c>
      <c r="B46" s="156">
        <v>111</v>
      </c>
      <c r="C46" s="156">
        <v>145</v>
      </c>
      <c r="D46" s="156">
        <v>135</v>
      </c>
      <c r="E46" s="161">
        <f t="shared" si="12"/>
        <v>391</v>
      </c>
      <c r="F46" s="157"/>
      <c r="G46" s="155" t="s">
        <v>435</v>
      </c>
      <c r="H46" s="156">
        <v>120</v>
      </c>
      <c r="I46" s="156">
        <v>101</v>
      </c>
      <c r="J46" s="156">
        <v>119</v>
      </c>
      <c r="K46" s="161">
        <f>SUM(H46:J46)</f>
        <v>340</v>
      </c>
    </row>
    <row r="47" spans="1:11" ht="17.25" customHeight="1" x14ac:dyDescent="0.2">
      <c r="A47" s="155" t="s">
        <v>410</v>
      </c>
      <c r="B47" s="156">
        <v>131</v>
      </c>
      <c r="C47" s="156">
        <v>119</v>
      </c>
      <c r="D47" s="156">
        <v>128</v>
      </c>
      <c r="E47" s="161">
        <f t="shared" si="12"/>
        <v>378</v>
      </c>
      <c r="F47" s="157"/>
      <c r="G47" s="155" t="s">
        <v>436</v>
      </c>
      <c r="H47" s="156">
        <v>136</v>
      </c>
      <c r="I47" s="156">
        <v>128</v>
      </c>
      <c r="J47" s="156">
        <v>119</v>
      </c>
      <c r="K47" s="161">
        <f>SUM(H47:J47)</f>
        <v>383</v>
      </c>
    </row>
    <row r="48" spans="1:11" ht="17.25" customHeight="1" x14ac:dyDescent="0.2">
      <c r="A48" s="155" t="s">
        <v>411</v>
      </c>
      <c r="B48" s="156">
        <v>159</v>
      </c>
      <c r="C48" s="156">
        <v>100</v>
      </c>
      <c r="D48" s="156">
        <v>113</v>
      </c>
      <c r="E48" s="161">
        <f t="shared" si="12"/>
        <v>372</v>
      </c>
      <c r="F48" s="157"/>
      <c r="G48" s="155" t="s">
        <v>437</v>
      </c>
      <c r="H48" s="156">
        <v>144</v>
      </c>
      <c r="I48" s="156">
        <v>123</v>
      </c>
      <c r="J48" s="156">
        <v>129</v>
      </c>
      <c r="K48" s="161">
        <f>SUM(H48:J48)</f>
        <v>396</v>
      </c>
    </row>
    <row r="49" spans="1:11" ht="17.25" customHeight="1" x14ac:dyDescent="0.2">
      <c r="A49" s="159" t="s">
        <v>379</v>
      </c>
      <c r="B49" s="161">
        <f>SUM(B44:B48)</f>
        <v>622</v>
      </c>
      <c r="C49" s="161">
        <f>SUM(C44:C48)</f>
        <v>600</v>
      </c>
      <c r="D49" s="205">
        <f>SUM(D44:D48)</f>
        <v>635</v>
      </c>
      <c r="E49" s="161">
        <f t="shared" si="12"/>
        <v>1857</v>
      </c>
      <c r="F49" s="162"/>
      <c r="G49" s="159" t="s">
        <v>378</v>
      </c>
      <c r="H49" s="205">
        <f>SUM(H44:H48)</f>
        <v>641</v>
      </c>
      <c r="I49" s="205">
        <f>SUM(I44:I48)</f>
        <v>601</v>
      </c>
      <c r="J49" s="161">
        <f>SUM(J44:J48)</f>
        <v>625</v>
      </c>
      <c r="K49" s="205">
        <f>SUM(K44:K48)</f>
        <v>1867</v>
      </c>
    </row>
    <row r="50" spans="1:11" ht="19.5" x14ac:dyDescent="0.35">
      <c r="A50" s="446" t="s">
        <v>38</v>
      </c>
      <c r="B50" s="447"/>
      <c r="C50" s="447"/>
      <c r="D50" s="447"/>
      <c r="E50" s="448"/>
      <c r="F50" s="154"/>
      <c r="G50" s="452" t="s">
        <v>39</v>
      </c>
      <c r="H50" s="453"/>
      <c r="I50" s="453"/>
      <c r="J50" s="453"/>
      <c r="K50" s="454"/>
    </row>
    <row r="51" spans="1:11" ht="19.5" x14ac:dyDescent="0.35">
      <c r="A51" s="449">
        <v>41376</v>
      </c>
      <c r="B51" s="450"/>
      <c r="C51" s="450"/>
      <c r="D51" s="450"/>
      <c r="E51" s="451"/>
      <c r="F51" s="154" t="s">
        <v>455</v>
      </c>
      <c r="G51" s="449">
        <f>A51+7</f>
        <v>41383</v>
      </c>
      <c r="H51" s="450"/>
      <c r="I51" s="450"/>
      <c r="J51" s="450"/>
      <c r="K51" s="451"/>
    </row>
    <row r="52" spans="1:11" ht="19.5" x14ac:dyDescent="0.3">
      <c r="A52" s="443" t="s">
        <v>504</v>
      </c>
      <c r="B52" s="444"/>
      <c r="C52" s="444"/>
      <c r="D52" s="444"/>
      <c r="E52" s="445"/>
      <c r="G52" s="443" t="s">
        <v>516</v>
      </c>
      <c r="H52" s="444"/>
      <c r="I52" s="444"/>
      <c r="J52" s="444"/>
      <c r="K52" s="445"/>
    </row>
    <row r="53" spans="1:11" ht="19.5" x14ac:dyDescent="0.3">
      <c r="A53" s="443" t="s">
        <v>505</v>
      </c>
      <c r="B53" s="444"/>
      <c r="C53" s="444"/>
      <c r="D53" s="444"/>
      <c r="E53" s="445"/>
      <c r="G53" s="443" t="s">
        <v>517</v>
      </c>
      <c r="H53" s="444"/>
      <c r="I53" s="444"/>
      <c r="J53" s="444"/>
      <c r="K53" s="445"/>
    </row>
    <row r="54" spans="1:11" ht="19.5" x14ac:dyDescent="0.3">
      <c r="A54" s="443" t="s">
        <v>506</v>
      </c>
      <c r="B54" s="444"/>
      <c r="C54" s="444"/>
      <c r="D54" s="444"/>
      <c r="E54" s="445"/>
      <c r="G54" s="443" t="s">
        <v>518</v>
      </c>
      <c r="H54" s="444"/>
      <c r="I54" s="444"/>
      <c r="J54" s="444"/>
      <c r="K54" s="445"/>
    </row>
    <row r="55" spans="1:11" ht="19.5" x14ac:dyDescent="0.3">
      <c r="A55" s="443" t="s">
        <v>507</v>
      </c>
      <c r="B55" s="444"/>
      <c r="C55" s="444"/>
      <c r="D55" s="444"/>
      <c r="E55" s="445"/>
      <c r="G55" s="443" t="s">
        <v>519</v>
      </c>
      <c r="H55" s="444"/>
      <c r="I55" s="444"/>
      <c r="J55" s="444"/>
      <c r="K55" s="445"/>
    </row>
    <row r="56" spans="1:11" ht="19.5" x14ac:dyDescent="0.3">
      <c r="A56" s="443" t="s">
        <v>508</v>
      </c>
      <c r="B56" s="444"/>
      <c r="C56" s="444"/>
      <c r="D56" s="444"/>
      <c r="E56" s="445"/>
      <c r="G56" s="443" t="s">
        <v>520</v>
      </c>
      <c r="H56" s="444"/>
      <c r="I56" s="444"/>
      <c r="J56" s="444"/>
      <c r="K56" s="445"/>
    </row>
    <row r="57" spans="1:11" ht="19.5" x14ac:dyDescent="0.3">
      <c r="A57" s="443" t="s">
        <v>509</v>
      </c>
      <c r="B57" s="444"/>
      <c r="C57" s="444"/>
      <c r="D57" s="444"/>
      <c r="E57" s="445"/>
      <c r="G57" s="443" t="s">
        <v>521</v>
      </c>
      <c r="H57" s="444"/>
      <c r="I57" s="444"/>
      <c r="J57" s="444"/>
      <c r="K57" s="445"/>
    </row>
    <row r="58" spans="1:11" ht="19.5" x14ac:dyDescent="0.3">
      <c r="A58" s="440" t="s">
        <v>510</v>
      </c>
      <c r="B58" s="441"/>
      <c r="C58" s="441"/>
      <c r="D58" s="441"/>
      <c r="E58" s="442"/>
      <c r="G58" s="440" t="s">
        <v>522</v>
      </c>
      <c r="H58" s="441"/>
      <c r="I58" s="441"/>
      <c r="J58" s="441"/>
      <c r="K58" s="442"/>
    </row>
    <row r="59" spans="1:11" ht="7.5" customHeight="1" x14ac:dyDescent="0.3"/>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&amp;"Calibri,Regular"&amp;12April 5, 2013</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workbookViewId="0">
      <selection activeCell="A73" sqref="A73"/>
    </sheetView>
  </sheetViews>
  <sheetFormatPr defaultRowHeight="12.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209</v>
      </c>
      <c r="B1" s="421"/>
      <c r="C1" s="421"/>
      <c r="D1" s="421"/>
      <c r="E1" s="422"/>
      <c r="F1" s="201"/>
      <c r="G1" s="198" t="s">
        <v>206</v>
      </c>
      <c r="H1" s="423"/>
      <c r="I1" s="423"/>
      <c r="J1" s="423"/>
      <c r="K1" s="422"/>
    </row>
    <row r="2" spans="1:11" ht="17.25" customHeight="1" x14ac:dyDescent="0.2">
      <c r="A2" s="155" t="s">
        <v>387</v>
      </c>
      <c r="B2" s="156">
        <v>117</v>
      </c>
      <c r="C2" s="156">
        <v>116</v>
      </c>
      <c r="D2" s="156">
        <v>139</v>
      </c>
      <c r="E2" s="164">
        <f t="shared" ref="E2:E7" si="0">SUM(B2:D2)</f>
        <v>372</v>
      </c>
      <c r="F2" s="157"/>
      <c r="G2" s="155" t="s">
        <v>428</v>
      </c>
      <c r="H2" s="156">
        <v>105</v>
      </c>
      <c r="I2" s="156">
        <v>105</v>
      </c>
      <c r="J2" s="156">
        <v>131</v>
      </c>
      <c r="K2" s="161">
        <f t="shared" ref="K2:K7" si="1">SUM(H2:J2)</f>
        <v>341</v>
      </c>
    </row>
    <row r="3" spans="1:11" ht="17.25" customHeight="1" x14ac:dyDescent="0.2">
      <c r="A3" s="155" t="s">
        <v>385</v>
      </c>
      <c r="B3" s="156">
        <v>98</v>
      </c>
      <c r="C3" s="156">
        <v>106</v>
      </c>
      <c r="D3" s="156">
        <v>126</v>
      </c>
      <c r="E3" s="164">
        <f t="shared" si="0"/>
        <v>330</v>
      </c>
      <c r="F3" s="157"/>
      <c r="G3" s="155" t="s">
        <v>431</v>
      </c>
      <c r="H3" s="156">
        <v>116</v>
      </c>
      <c r="I3" s="156">
        <v>126</v>
      </c>
      <c r="J3" s="156">
        <v>123</v>
      </c>
      <c r="K3" s="161">
        <f t="shared" si="1"/>
        <v>365</v>
      </c>
    </row>
    <row r="4" spans="1:11" ht="17.25" customHeight="1" x14ac:dyDescent="0.2">
      <c r="A4" s="155" t="s">
        <v>386</v>
      </c>
      <c r="B4" s="156">
        <v>146</v>
      </c>
      <c r="C4" s="156">
        <v>123</v>
      </c>
      <c r="D4" s="156">
        <v>104</v>
      </c>
      <c r="E4" s="164">
        <f t="shared" si="0"/>
        <v>373</v>
      </c>
      <c r="F4" s="157"/>
      <c r="G4" s="155" t="s">
        <v>430</v>
      </c>
      <c r="H4" s="156">
        <v>127</v>
      </c>
      <c r="I4" s="156">
        <v>152</v>
      </c>
      <c r="J4" s="156">
        <v>117</v>
      </c>
      <c r="K4" s="161">
        <f t="shared" si="1"/>
        <v>396</v>
      </c>
    </row>
    <row r="5" spans="1:11" ht="17.25" customHeight="1" x14ac:dyDescent="0.2">
      <c r="A5" s="155" t="s">
        <v>389</v>
      </c>
      <c r="B5" s="156">
        <v>141</v>
      </c>
      <c r="C5" s="156">
        <v>148</v>
      </c>
      <c r="D5" s="156">
        <v>130</v>
      </c>
      <c r="E5" s="164">
        <f t="shared" si="0"/>
        <v>419</v>
      </c>
      <c r="F5" s="157"/>
      <c r="G5" s="155" t="s">
        <v>453</v>
      </c>
      <c r="H5" s="156">
        <v>116</v>
      </c>
      <c r="I5" s="156">
        <v>137</v>
      </c>
      <c r="J5" s="156">
        <v>113</v>
      </c>
      <c r="K5" s="161">
        <f t="shared" si="1"/>
        <v>366</v>
      </c>
    </row>
    <row r="6" spans="1:11" ht="17.25" customHeight="1" x14ac:dyDescent="0.2">
      <c r="A6" s="155" t="s">
        <v>388</v>
      </c>
      <c r="B6" s="156">
        <v>115</v>
      </c>
      <c r="C6" s="156">
        <v>99</v>
      </c>
      <c r="D6" s="156">
        <v>112</v>
      </c>
      <c r="E6" s="164">
        <f t="shared" si="0"/>
        <v>326</v>
      </c>
      <c r="F6" s="157"/>
      <c r="G6" s="155" t="s">
        <v>432</v>
      </c>
      <c r="H6" s="156">
        <v>107</v>
      </c>
      <c r="I6" s="156">
        <v>91</v>
      </c>
      <c r="J6" s="156">
        <v>128</v>
      </c>
      <c r="K6" s="161">
        <f t="shared" si="1"/>
        <v>326</v>
      </c>
    </row>
    <row r="7" spans="1:11" ht="17.25" customHeight="1" x14ac:dyDescent="0.2">
      <c r="A7" s="159" t="s">
        <v>412</v>
      </c>
      <c r="B7" s="206">
        <f>SUM(B2:B6)</f>
        <v>617</v>
      </c>
      <c r="C7" s="160">
        <f>SUM(C2:C6)</f>
        <v>592</v>
      </c>
      <c r="D7" s="160">
        <f>SUM(D2:D6)</f>
        <v>611</v>
      </c>
      <c r="E7" s="205">
        <f t="shared" si="0"/>
        <v>1820</v>
      </c>
      <c r="F7" s="162"/>
      <c r="G7" s="159" t="s">
        <v>412</v>
      </c>
      <c r="H7" s="161">
        <f>SUM(H2:H6)</f>
        <v>571</v>
      </c>
      <c r="I7" s="205">
        <f>SUM(I2:I6)</f>
        <v>611</v>
      </c>
      <c r="J7" s="205">
        <f>SUM(J2:J6)</f>
        <v>612</v>
      </c>
      <c r="K7" s="161">
        <f t="shared" si="1"/>
        <v>1794</v>
      </c>
    </row>
    <row r="8" spans="1:11" s="298" customFormat="1" ht="17.25" customHeight="1" x14ac:dyDescent="0.4">
      <c r="A8" s="198" t="s">
        <v>230</v>
      </c>
      <c r="B8" s="421"/>
      <c r="C8" s="421"/>
      <c r="D8" s="421"/>
      <c r="E8" s="422"/>
      <c r="F8" s="201"/>
      <c r="G8" s="198" t="s">
        <v>201</v>
      </c>
      <c r="H8" s="423"/>
      <c r="I8" s="423"/>
      <c r="J8" s="423"/>
      <c r="K8" s="422"/>
    </row>
    <row r="9" spans="1:11" ht="17.25" customHeight="1" x14ac:dyDescent="0.2">
      <c r="A9" s="155" t="s">
        <v>448</v>
      </c>
      <c r="B9" s="156">
        <v>117</v>
      </c>
      <c r="C9" s="156">
        <v>127</v>
      </c>
      <c r="D9" s="156">
        <v>144</v>
      </c>
      <c r="E9" s="164">
        <f t="shared" ref="E9:E14" si="2">SUM(B9:D9)</f>
        <v>388</v>
      </c>
      <c r="F9" s="157"/>
      <c r="G9" s="155" t="s">
        <v>395</v>
      </c>
      <c r="H9" s="156">
        <v>111</v>
      </c>
      <c r="I9" s="156">
        <v>123</v>
      </c>
      <c r="J9" s="156">
        <v>100</v>
      </c>
      <c r="K9" s="161">
        <f t="shared" ref="K9:K14" si="3">SUM(H9:J9)</f>
        <v>334</v>
      </c>
    </row>
    <row r="10" spans="1:11" ht="17.25" customHeight="1" x14ac:dyDescent="0.2">
      <c r="A10" s="155" t="s">
        <v>381</v>
      </c>
      <c r="B10" s="156">
        <v>98</v>
      </c>
      <c r="C10" s="156">
        <v>99</v>
      </c>
      <c r="D10" s="156">
        <v>99</v>
      </c>
      <c r="E10" s="164">
        <f t="shared" si="2"/>
        <v>296</v>
      </c>
      <c r="F10" s="157"/>
      <c r="G10" s="155" t="s">
        <v>396</v>
      </c>
      <c r="H10" s="156">
        <v>140</v>
      </c>
      <c r="I10" s="156">
        <v>135</v>
      </c>
      <c r="J10" s="156">
        <v>119</v>
      </c>
      <c r="K10" s="161">
        <f t="shared" si="3"/>
        <v>394</v>
      </c>
    </row>
    <row r="11" spans="1:11" ht="17.25" customHeight="1" x14ac:dyDescent="0.2">
      <c r="A11" s="155" t="s">
        <v>424</v>
      </c>
      <c r="B11" s="156">
        <v>138</v>
      </c>
      <c r="C11" s="156">
        <v>125</v>
      </c>
      <c r="D11" s="156">
        <v>102</v>
      </c>
      <c r="E11" s="164">
        <f t="shared" si="2"/>
        <v>365</v>
      </c>
      <c r="F11" s="157"/>
      <c r="G11" s="155" t="s">
        <v>449</v>
      </c>
      <c r="H11" s="156">
        <v>110</v>
      </c>
      <c r="I11" s="156">
        <v>120</v>
      </c>
      <c r="J11" s="156">
        <v>96</v>
      </c>
      <c r="K11" s="161">
        <f t="shared" si="3"/>
        <v>326</v>
      </c>
    </row>
    <row r="12" spans="1:11" ht="17.25" customHeight="1" x14ac:dyDescent="0.2">
      <c r="A12" s="155" t="s">
        <v>383</v>
      </c>
      <c r="B12" s="156">
        <v>140</v>
      </c>
      <c r="C12" s="156">
        <v>125</v>
      </c>
      <c r="D12" s="156">
        <v>138</v>
      </c>
      <c r="E12" s="164">
        <f t="shared" si="2"/>
        <v>403</v>
      </c>
      <c r="F12" s="157"/>
      <c r="G12" s="155" t="s">
        <v>398</v>
      </c>
      <c r="H12" s="156">
        <v>158</v>
      </c>
      <c r="I12" s="156">
        <v>117</v>
      </c>
      <c r="J12" s="156">
        <v>95</v>
      </c>
      <c r="K12" s="161">
        <f t="shared" si="3"/>
        <v>370</v>
      </c>
    </row>
    <row r="13" spans="1:11" ht="17.25" customHeight="1" x14ac:dyDescent="0.2">
      <c r="A13" s="155" t="s">
        <v>384</v>
      </c>
      <c r="B13" s="156">
        <v>137</v>
      </c>
      <c r="C13" s="156">
        <v>113</v>
      </c>
      <c r="D13" s="156">
        <v>128</v>
      </c>
      <c r="E13" s="164">
        <f t="shared" si="2"/>
        <v>378</v>
      </c>
      <c r="F13" s="157"/>
      <c r="G13" s="155" t="s">
        <v>399</v>
      </c>
      <c r="H13" s="156">
        <v>115</v>
      </c>
      <c r="I13" s="156">
        <v>110</v>
      </c>
      <c r="J13" s="156">
        <v>123</v>
      </c>
      <c r="K13" s="161">
        <f t="shared" si="3"/>
        <v>348</v>
      </c>
    </row>
    <row r="14" spans="1:11" ht="17.25" customHeight="1" x14ac:dyDescent="0.2">
      <c r="A14" s="159" t="s">
        <v>412</v>
      </c>
      <c r="B14" s="160">
        <f>SUM(B9:B13)</f>
        <v>630</v>
      </c>
      <c r="C14" s="160">
        <f>SUM(C9:C13)</f>
        <v>589</v>
      </c>
      <c r="D14" s="206">
        <f>SUM(D9:D13)</f>
        <v>611</v>
      </c>
      <c r="E14" s="205">
        <f t="shared" si="2"/>
        <v>1830</v>
      </c>
      <c r="F14" s="162"/>
      <c r="G14" s="159" t="s">
        <v>412</v>
      </c>
      <c r="H14" s="205">
        <f>SUM(H9:H13)</f>
        <v>634</v>
      </c>
      <c r="I14" s="205">
        <f>SUM(I9:I13)</f>
        <v>605</v>
      </c>
      <c r="J14" s="161">
        <f>SUM(J9:J13)</f>
        <v>533</v>
      </c>
      <c r="K14" s="161">
        <f t="shared" si="3"/>
        <v>1772</v>
      </c>
    </row>
    <row r="15" spans="1:11" s="298" customFormat="1" ht="17.25" customHeight="1" x14ac:dyDescent="0.4">
      <c r="A15" s="198" t="s">
        <v>203</v>
      </c>
      <c r="B15" s="421"/>
      <c r="C15" s="421"/>
      <c r="D15" s="421"/>
      <c r="E15" s="422"/>
      <c r="F15" s="201"/>
      <c r="G15" s="198" t="s">
        <v>207</v>
      </c>
      <c r="H15" s="423"/>
      <c r="I15" s="423"/>
      <c r="J15" s="423"/>
      <c r="K15" s="422"/>
    </row>
    <row r="16" spans="1:11" ht="17.25" customHeight="1" x14ac:dyDescent="0.2">
      <c r="A16" s="155"/>
      <c r="B16" s="156" t="s">
        <v>452</v>
      </c>
      <c r="C16" s="156" t="s">
        <v>452</v>
      </c>
      <c r="D16" s="156" t="s">
        <v>452</v>
      </c>
      <c r="E16" s="164" t="s">
        <v>452</v>
      </c>
      <c r="F16" s="157"/>
      <c r="G16" s="155" t="s">
        <v>416</v>
      </c>
      <c r="H16" s="156" t="s">
        <v>452</v>
      </c>
      <c r="I16" s="156">
        <v>147</v>
      </c>
      <c r="J16" s="156">
        <v>115</v>
      </c>
      <c r="K16" s="161">
        <f t="shared" ref="K16:K22" si="4">SUM(H16:J16)</f>
        <v>262</v>
      </c>
    </row>
    <row r="17" spans="1:11" ht="17.25" customHeight="1" x14ac:dyDescent="0.2">
      <c r="A17" s="155" t="s">
        <v>420</v>
      </c>
      <c r="B17" s="156">
        <v>135</v>
      </c>
      <c r="C17" s="156">
        <v>126</v>
      </c>
      <c r="D17" s="156">
        <v>126</v>
      </c>
      <c r="E17" s="164">
        <f t="shared" ref="E16:E22" si="5">SUM(B17:D17)</f>
        <v>387</v>
      </c>
      <c r="F17" s="157"/>
      <c r="G17" s="155" t="s">
        <v>414</v>
      </c>
      <c r="H17" s="156">
        <v>88</v>
      </c>
      <c r="I17" s="156" t="s">
        <v>452</v>
      </c>
      <c r="J17" s="156" t="s">
        <v>452</v>
      </c>
      <c r="K17" s="161">
        <f t="shared" si="4"/>
        <v>88</v>
      </c>
    </row>
    <row r="18" spans="1:11" ht="17.25" customHeight="1" x14ac:dyDescent="0.2">
      <c r="A18" s="155" t="s">
        <v>419</v>
      </c>
      <c r="B18" s="156">
        <v>123</v>
      </c>
      <c r="C18" s="156">
        <v>150</v>
      </c>
      <c r="D18" s="156">
        <v>90</v>
      </c>
      <c r="E18" s="164">
        <f t="shared" si="5"/>
        <v>363</v>
      </c>
      <c r="F18" s="157"/>
      <c r="G18" s="155" t="s">
        <v>498</v>
      </c>
      <c r="H18" s="156">
        <v>108</v>
      </c>
      <c r="I18" s="156">
        <v>117</v>
      </c>
      <c r="J18" s="156">
        <v>163</v>
      </c>
      <c r="K18" s="161">
        <f t="shared" si="4"/>
        <v>388</v>
      </c>
    </row>
    <row r="19" spans="1:11" ht="17.25" customHeight="1" x14ac:dyDescent="0.2">
      <c r="A19" s="155" t="s">
        <v>418</v>
      </c>
      <c r="B19" s="156">
        <v>144</v>
      </c>
      <c r="C19" s="156">
        <v>128</v>
      </c>
      <c r="D19" s="156">
        <v>104</v>
      </c>
      <c r="E19" s="164">
        <f t="shared" si="5"/>
        <v>376</v>
      </c>
      <c r="F19" s="157"/>
      <c r="G19" s="155" t="s">
        <v>415</v>
      </c>
      <c r="H19" s="156">
        <v>106</v>
      </c>
      <c r="I19" s="156">
        <v>101</v>
      </c>
      <c r="J19" s="156">
        <v>145</v>
      </c>
      <c r="K19" s="161">
        <f t="shared" si="4"/>
        <v>352</v>
      </c>
    </row>
    <row r="20" spans="1:11" ht="17.25" customHeight="1" x14ac:dyDescent="0.2">
      <c r="A20" s="155" t="s">
        <v>422</v>
      </c>
      <c r="B20" s="156">
        <v>102</v>
      </c>
      <c r="C20" s="156">
        <v>131</v>
      </c>
      <c r="D20" s="156">
        <v>123</v>
      </c>
      <c r="E20" s="164">
        <f t="shared" si="5"/>
        <v>356</v>
      </c>
      <c r="F20" s="157"/>
      <c r="G20" s="155" t="s">
        <v>413</v>
      </c>
      <c r="H20" s="156">
        <v>115</v>
      </c>
      <c r="I20" s="156">
        <v>126</v>
      </c>
      <c r="J20" s="156">
        <v>143</v>
      </c>
      <c r="K20" s="161">
        <f t="shared" si="4"/>
        <v>384</v>
      </c>
    </row>
    <row r="21" spans="1:11" ht="17.25" customHeight="1" x14ac:dyDescent="0.2">
      <c r="A21" s="155" t="s">
        <v>421</v>
      </c>
      <c r="B21" s="156">
        <v>111</v>
      </c>
      <c r="C21" s="156">
        <v>119</v>
      </c>
      <c r="D21" s="156">
        <v>146</v>
      </c>
      <c r="E21" s="164">
        <f t="shared" si="5"/>
        <v>376</v>
      </c>
      <c r="F21" s="157"/>
      <c r="G21" s="155" t="s">
        <v>450</v>
      </c>
      <c r="H21" s="156">
        <v>119</v>
      </c>
      <c r="I21" s="156">
        <v>112</v>
      </c>
      <c r="J21" s="156">
        <v>114</v>
      </c>
      <c r="K21" s="161">
        <f t="shared" si="4"/>
        <v>345</v>
      </c>
    </row>
    <row r="22" spans="1:11" ht="17.25" customHeight="1" x14ac:dyDescent="0.2">
      <c r="A22" s="159" t="s">
        <v>378</v>
      </c>
      <c r="B22" s="206">
        <f>SUM(B16:B21)</f>
        <v>615</v>
      </c>
      <c r="C22" s="206">
        <f>SUM(C16:C21)</f>
        <v>654</v>
      </c>
      <c r="D22" s="160">
        <f>SUM(D16:D21)</f>
        <v>589</v>
      </c>
      <c r="E22" s="205">
        <f t="shared" si="5"/>
        <v>1858</v>
      </c>
      <c r="F22" s="162"/>
      <c r="G22" s="159" t="s">
        <v>379</v>
      </c>
      <c r="H22" s="161">
        <f>SUM(H16:H21)</f>
        <v>536</v>
      </c>
      <c r="I22" s="161">
        <f>SUM(I16:I21)</f>
        <v>603</v>
      </c>
      <c r="J22" s="205">
        <f>SUM(J16:J21)</f>
        <v>680</v>
      </c>
      <c r="K22" s="161">
        <f t="shared" si="4"/>
        <v>1819</v>
      </c>
    </row>
    <row r="23" spans="1:11" s="298" customFormat="1" ht="17.25" customHeight="1" x14ac:dyDescent="0.4">
      <c r="A23" s="204" t="s">
        <v>205</v>
      </c>
      <c r="B23" s="423"/>
      <c r="C23" s="423"/>
      <c r="D23" s="423"/>
      <c r="E23" s="422"/>
      <c r="F23" s="201"/>
      <c r="G23" s="204" t="s">
        <v>200</v>
      </c>
      <c r="H23" s="423"/>
      <c r="I23" s="423"/>
      <c r="J23" s="423"/>
      <c r="K23" s="422"/>
    </row>
    <row r="24" spans="1:11" ht="17.25" customHeight="1" x14ac:dyDescent="0.2">
      <c r="A24" s="155" t="s">
        <v>427</v>
      </c>
      <c r="B24" s="156">
        <v>126</v>
      </c>
      <c r="C24" s="156">
        <v>105</v>
      </c>
      <c r="D24" s="156">
        <v>115</v>
      </c>
      <c r="E24" s="161">
        <f t="shared" ref="E24:E29" si="6">SUM(B24:D24)</f>
        <v>346</v>
      </c>
      <c r="F24" s="157"/>
      <c r="G24" s="155" t="s">
        <v>407</v>
      </c>
      <c r="H24" s="156">
        <v>107</v>
      </c>
      <c r="I24" s="156">
        <v>100</v>
      </c>
      <c r="J24" s="156">
        <v>101</v>
      </c>
      <c r="K24" s="161">
        <f t="shared" ref="K24:K29" si="7">SUM(H24:J24)</f>
        <v>308</v>
      </c>
    </row>
    <row r="25" spans="1:11" ht="17.25" customHeight="1" x14ac:dyDescent="0.2">
      <c r="A25" s="155" t="s">
        <v>423</v>
      </c>
      <c r="B25" s="156">
        <v>99</v>
      </c>
      <c r="C25" s="156">
        <v>113</v>
      </c>
      <c r="D25" s="156">
        <v>114</v>
      </c>
      <c r="E25" s="161">
        <f>SUM(B25:D25)</f>
        <v>326</v>
      </c>
      <c r="F25" s="157"/>
      <c r="G25" s="155" t="s">
        <v>408</v>
      </c>
      <c r="H25" s="156">
        <v>112</v>
      </c>
      <c r="I25" s="156">
        <v>116</v>
      </c>
      <c r="J25" s="156">
        <v>138</v>
      </c>
      <c r="K25" s="161">
        <f>SUM(H25:J25)</f>
        <v>366</v>
      </c>
    </row>
    <row r="26" spans="1:11" ht="17.25" customHeight="1" x14ac:dyDescent="0.2">
      <c r="A26" s="155" t="s">
        <v>459</v>
      </c>
      <c r="B26" s="156">
        <v>105</v>
      </c>
      <c r="C26" s="156">
        <v>152</v>
      </c>
      <c r="D26" s="156">
        <v>109</v>
      </c>
      <c r="E26" s="161">
        <f t="shared" si="6"/>
        <v>366</v>
      </c>
      <c r="F26" s="157"/>
      <c r="G26" s="155" t="s">
        <v>409</v>
      </c>
      <c r="H26" s="156">
        <v>102</v>
      </c>
      <c r="I26" s="156">
        <v>122</v>
      </c>
      <c r="J26" s="156">
        <v>123</v>
      </c>
      <c r="K26" s="161">
        <f t="shared" si="7"/>
        <v>347</v>
      </c>
    </row>
    <row r="27" spans="1:11" ht="17.25" customHeight="1" x14ac:dyDescent="0.2">
      <c r="A27" s="155" t="s">
        <v>426</v>
      </c>
      <c r="B27" s="156">
        <v>114</v>
      </c>
      <c r="C27" s="156">
        <v>110</v>
      </c>
      <c r="D27" s="156">
        <v>129</v>
      </c>
      <c r="E27" s="161">
        <f t="shared" si="6"/>
        <v>353</v>
      </c>
      <c r="F27" s="157"/>
      <c r="G27" s="155" t="s">
        <v>410</v>
      </c>
      <c r="H27" s="156">
        <v>133</v>
      </c>
      <c r="I27" s="156">
        <v>132</v>
      </c>
      <c r="J27" s="156">
        <v>129</v>
      </c>
      <c r="K27" s="161">
        <f>SUM(H27:J27)</f>
        <v>394</v>
      </c>
    </row>
    <row r="28" spans="1:11" ht="17.25" customHeight="1" x14ac:dyDescent="0.2">
      <c r="A28" s="155" t="s">
        <v>451</v>
      </c>
      <c r="B28" s="156">
        <v>103</v>
      </c>
      <c r="C28" s="156">
        <v>116</v>
      </c>
      <c r="D28" s="156">
        <v>136</v>
      </c>
      <c r="E28" s="161">
        <f t="shared" si="6"/>
        <v>355</v>
      </c>
      <c r="F28" s="157"/>
      <c r="G28" s="155" t="s">
        <v>411</v>
      </c>
      <c r="H28" s="156">
        <v>98</v>
      </c>
      <c r="I28" s="156">
        <v>127</v>
      </c>
      <c r="J28" s="156">
        <v>120</v>
      </c>
      <c r="K28" s="161">
        <f t="shared" si="7"/>
        <v>345</v>
      </c>
    </row>
    <row r="29" spans="1:11" ht="17.25" customHeight="1" x14ac:dyDescent="0.2">
      <c r="A29" s="159" t="s">
        <v>401</v>
      </c>
      <c r="B29" s="161">
        <f>SUM(B24:B28)</f>
        <v>547</v>
      </c>
      <c r="C29" s="161">
        <f>SUM(C24:C28)</f>
        <v>596</v>
      </c>
      <c r="D29" s="161">
        <f>SUM(D24:D28)</f>
        <v>603</v>
      </c>
      <c r="E29" s="161">
        <f t="shared" si="6"/>
        <v>1746</v>
      </c>
      <c r="F29" s="162"/>
      <c r="G29" s="159" t="s">
        <v>400</v>
      </c>
      <c r="H29" s="205">
        <f>SUM(H24:H28)</f>
        <v>552</v>
      </c>
      <c r="I29" s="205">
        <f>SUM(I24:I28)</f>
        <v>597</v>
      </c>
      <c r="J29" s="205">
        <f>SUM(J24:J28)</f>
        <v>611</v>
      </c>
      <c r="K29" s="205">
        <f t="shared" si="7"/>
        <v>1760</v>
      </c>
    </row>
    <row r="30" spans="1:11" s="298" customFormat="1" ht="17.25" customHeight="1" x14ac:dyDescent="0.4">
      <c r="A30" s="204" t="s">
        <v>198</v>
      </c>
      <c r="B30" s="423"/>
      <c r="C30" s="423"/>
      <c r="D30" s="423"/>
      <c r="E30" s="422"/>
      <c r="F30" s="201"/>
      <c r="G30" s="204" t="s">
        <v>199</v>
      </c>
      <c r="H30" s="423"/>
      <c r="I30" s="423"/>
      <c r="J30" s="423"/>
      <c r="K30" s="422"/>
    </row>
    <row r="31" spans="1:11" ht="17.25" customHeight="1" x14ac:dyDescent="0.2">
      <c r="A31" s="155" t="s">
        <v>405</v>
      </c>
      <c r="B31" s="156">
        <v>98</v>
      </c>
      <c r="C31" s="156">
        <v>118</v>
      </c>
      <c r="D31" s="156">
        <v>126</v>
      </c>
      <c r="E31" s="161">
        <f t="shared" ref="E31:E36" si="8">SUM(B31:D31)</f>
        <v>342</v>
      </c>
      <c r="F31" s="157"/>
      <c r="G31" s="155" t="s">
        <v>440</v>
      </c>
      <c r="H31" s="156">
        <v>129</v>
      </c>
      <c r="I31" s="156">
        <v>130</v>
      </c>
      <c r="J31" s="156">
        <v>124</v>
      </c>
      <c r="K31" s="161">
        <f t="shared" ref="K31:K36" si="9">SUM(H31:J31)</f>
        <v>383</v>
      </c>
    </row>
    <row r="32" spans="1:11" ht="17.25" customHeight="1" x14ac:dyDescent="0.2">
      <c r="A32" s="155" t="s">
        <v>496</v>
      </c>
      <c r="B32" s="156">
        <v>120</v>
      </c>
      <c r="C32" s="156">
        <v>130</v>
      </c>
      <c r="D32" s="156">
        <v>115</v>
      </c>
      <c r="E32" s="161">
        <f t="shared" si="8"/>
        <v>365</v>
      </c>
      <c r="F32" s="157"/>
      <c r="G32" s="155" t="s">
        <v>438</v>
      </c>
      <c r="H32" s="156">
        <v>118</v>
      </c>
      <c r="I32" s="156">
        <v>141</v>
      </c>
      <c r="J32" s="156">
        <v>127</v>
      </c>
      <c r="K32" s="161">
        <f t="shared" si="9"/>
        <v>386</v>
      </c>
    </row>
    <row r="33" spans="1:11" ht="17.25" customHeight="1" x14ac:dyDescent="0.2">
      <c r="A33" s="155" t="s">
        <v>404</v>
      </c>
      <c r="B33" s="156">
        <v>94</v>
      </c>
      <c r="C33" s="156">
        <v>116</v>
      </c>
      <c r="D33" s="156">
        <v>111</v>
      </c>
      <c r="E33" s="161">
        <f t="shared" si="8"/>
        <v>321</v>
      </c>
      <c r="F33" s="157"/>
      <c r="G33" s="155" t="s">
        <v>439</v>
      </c>
      <c r="H33" s="156">
        <v>114</v>
      </c>
      <c r="I33" s="156">
        <v>111</v>
      </c>
      <c r="J33" s="156">
        <v>131</v>
      </c>
      <c r="K33" s="161">
        <f t="shared" si="9"/>
        <v>356</v>
      </c>
    </row>
    <row r="34" spans="1:11" ht="17.25" customHeight="1" x14ac:dyDescent="0.2">
      <c r="A34" s="155" t="s">
        <v>402</v>
      </c>
      <c r="B34" s="156">
        <v>115</v>
      </c>
      <c r="C34" s="156">
        <v>125</v>
      </c>
      <c r="D34" s="156">
        <v>104</v>
      </c>
      <c r="E34" s="161">
        <f t="shared" si="8"/>
        <v>344</v>
      </c>
      <c r="F34" s="157"/>
      <c r="G34" s="155" t="s">
        <v>442</v>
      </c>
      <c r="H34" s="156">
        <v>108</v>
      </c>
      <c r="I34" s="156">
        <v>122</v>
      </c>
      <c r="J34" s="156">
        <v>137</v>
      </c>
      <c r="K34" s="161">
        <f t="shared" si="9"/>
        <v>367</v>
      </c>
    </row>
    <row r="35" spans="1:11" ht="17.25" customHeight="1" x14ac:dyDescent="0.2">
      <c r="A35" s="155" t="s">
        <v>406</v>
      </c>
      <c r="B35" s="156">
        <v>122</v>
      </c>
      <c r="C35" s="156">
        <v>114</v>
      </c>
      <c r="D35" s="156">
        <v>103</v>
      </c>
      <c r="E35" s="161">
        <f t="shared" si="8"/>
        <v>339</v>
      </c>
      <c r="F35" s="157"/>
      <c r="G35" s="155" t="s">
        <v>441</v>
      </c>
      <c r="H35" s="156">
        <v>151</v>
      </c>
      <c r="I35" s="156">
        <v>123</v>
      </c>
      <c r="J35" s="156">
        <v>154</v>
      </c>
      <c r="K35" s="161">
        <f t="shared" si="9"/>
        <v>428</v>
      </c>
    </row>
    <row r="36" spans="1:11" ht="17.25" customHeight="1" x14ac:dyDescent="0.2">
      <c r="A36" s="159" t="s">
        <v>401</v>
      </c>
      <c r="B36" s="161">
        <f>SUM(B31:B35)</f>
        <v>549</v>
      </c>
      <c r="C36" s="161">
        <f>SUM(C31:C35)</f>
        <v>603</v>
      </c>
      <c r="D36" s="161">
        <f>SUM(D31:D35)</f>
        <v>559</v>
      </c>
      <c r="E36" s="161">
        <f t="shared" si="8"/>
        <v>1711</v>
      </c>
      <c r="F36" s="162"/>
      <c r="G36" s="159" t="s">
        <v>400</v>
      </c>
      <c r="H36" s="205">
        <f>SUM(H31:H35)</f>
        <v>620</v>
      </c>
      <c r="I36" s="205">
        <f>SUM(I31:I35)</f>
        <v>627</v>
      </c>
      <c r="J36" s="205">
        <f>SUM(J31:J35)</f>
        <v>673</v>
      </c>
      <c r="K36" s="205">
        <f t="shared" si="9"/>
        <v>1920</v>
      </c>
    </row>
    <row r="37" spans="1:11" s="298" customFormat="1" ht="17.25" customHeight="1" x14ac:dyDescent="0.4">
      <c r="A37" s="204" t="s">
        <v>231</v>
      </c>
      <c r="B37" s="423"/>
      <c r="C37" s="423"/>
      <c r="D37" s="423"/>
      <c r="E37" s="422"/>
      <c r="F37" s="201"/>
      <c r="G37" s="204" t="s">
        <v>208</v>
      </c>
      <c r="H37" s="423"/>
      <c r="I37" s="423"/>
      <c r="J37" s="423"/>
      <c r="K37" s="422"/>
    </row>
    <row r="38" spans="1:11" ht="17.25" customHeight="1" x14ac:dyDescent="0.2">
      <c r="A38" s="155"/>
      <c r="B38" s="156" t="s">
        <v>452</v>
      </c>
      <c r="C38" s="156" t="s">
        <v>452</v>
      </c>
      <c r="D38" s="156" t="s">
        <v>452</v>
      </c>
      <c r="E38" s="161" t="s">
        <v>452</v>
      </c>
      <c r="F38" s="157"/>
      <c r="G38" s="155" t="s">
        <v>468</v>
      </c>
      <c r="H38" s="156">
        <v>114</v>
      </c>
      <c r="I38" s="156">
        <v>121</v>
      </c>
      <c r="J38" s="156">
        <v>113</v>
      </c>
      <c r="K38" s="161">
        <f t="shared" ref="K38" si="10">SUM(H38:J38)</f>
        <v>348</v>
      </c>
    </row>
    <row r="39" spans="1:11" ht="17.25" customHeight="1" x14ac:dyDescent="0.2">
      <c r="A39" s="155" t="s">
        <v>391</v>
      </c>
      <c r="B39" s="156">
        <v>89</v>
      </c>
      <c r="C39" s="156">
        <v>119</v>
      </c>
      <c r="D39" s="156">
        <v>153</v>
      </c>
      <c r="E39" s="161">
        <f t="shared" ref="E39:E44" si="11">SUM(B39:D39)</f>
        <v>361</v>
      </c>
      <c r="F39" s="157"/>
      <c r="G39" s="155" t="s">
        <v>469</v>
      </c>
      <c r="H39" s="156">
        <v>118</v>
      </c>
      <c r="I39" s="156" t="s">
        <v>452</v>
      </c>
      <c r="J39" s="156" t="s">
        <v>452</v>
      </c>
      <c r="K39" s="161">
        <f t="shared" ref="K39:K44" si="12">SUM(H39:J39)</f>
        <v>118</v>
      </c>
    </row>
    <row r="40" spans="1:11" ht="17.25" customHeight="1" x14ac:dyDescent="0.2">
      <c r="A40" s="155" t="s">
        <v>392</v>
      </c>
      <c r="B40" s="156">
        <v>84</v>
      </c>
      <c r="C40" s="156">
        <v>96</v>
      </c>
      <c r="D40" s="156">
        <v>93</v>
      </c>
      <c r="E40" s="161">
        <f t="shared" si="11"/>
        <v>273</v>
      </c>
      <c r="F40" s="157"/>
      <c r="G40" s="155" t="s">
        <v>446</v>
      </c>
      <c r="H40" s="156" t="s">
        <v>452</v>
      </c>
      <c r="I40" s="156">
        <v>110</v>
      </c>
      <c r="J40" s="156">
        <v>106</v>
      </c>
      <c r="K40" s="161">
        <f t="shared" si="12"/>
        <v>216</v>
      </c>
    </row>
    <row r="41" spans="1:11" ht="17.25" customHeight="1" x14ac:dyDescent="0.2">
      <c r="A41" s="155" t="s">
        <v>394</v>
      </c>
      <c r="B41" s="156">
        <v>133</v>
      </c>
      <c r="C41" s="156">
        <v>129</v>
      </c>
      <c r="D41" s="156">
        <v>83</v>
      </c>
      <c r="E41" s="161">
        <f t="shared" si="11"/>
        <v>345</v>
      </c>
      <c r="F41" s="157"/>
      <c r="G41" s="155" t="s">
        <v>609</v>
      </c>
      <c r="H41" s="156">
        <v>109</v>
      </c>
      <c r="I41" s="156">
        <v>126</v>
      </c>
      <c r="J41" s="156">
        <v>134</v>
      </c>
      <c r="K41" s="161">
        <f t="shared" si="12"/>
        <v>369</v>
      </c>
    </row>
    <row r="42" spans="1:11" ht="17.25" customHeight="1" x14ac:dyDescent="0.2">
      <c r="A42" s="155" t="s">
        <v>562</v>
      </c>
      <c r="B42" s="156">
        <v>106</v>
      </c>
      <c r="C42" s="156">
        <v>132</v>
      </c>
      <c r="D42" s="156">
        <v>129</v>
      </c>
      <c r="E42" s="161">
        <f t="shared" si="11"/>
        <v>367</v>
      </c>
      <c r="F42" s="157"/>
      <c r="G42" s="155" t="s">
        <v>447</v>
      </c>
      <c r="H42" s="156">
        <v>112</v>
      </c>
      <c r="I42" s="156">
        <v>104</v>
      </c>
      <c r="J42" s="156">
        <v>107</v>
      </c>
      <c r="K42" s="161">
        <f t="shared" si="12"/>
        <v>323</v>
      </c>
    </row>
    <row r="43" spans="1:11" ht="17.25" customHeight="1" x14ac:dyDescent="0.2">
      <c r="A43" s="155" t="s">
        <v>390</v>
      </c>
      <c r="B43" s="156">
        <v>88</v>
      </c>
      <c r="C43" s="156">
        <v>104</v>
      </c>
      <c r="D43" s="156">
        <v>114</v>
      </c>
      <c r="E43" s="161">
        <f t="shared" si="11"/>
        <v>306</v>
      </c>
      <c r="F43" s="157"/>
      <c r="G43" s="155" t="s">
        <v>443</v>
      </c>
      <c r="H43" s="156">
        <v>96</v>
      </c>
      <c r="I43" s="156">
        <v>105</v>
      </c>
      <c r="J43" s="156">
        <v>105</v>
      </c>
      <c r="K43" s="161">
        <f t="shared" si="12"/>
        <v>306</v>
      </c>
    </row>
    <row r="44" spans="1:11" ht="17.25" customHeight="1" x14ac:dyDescent="0.2">
      <c r="A44" s="159" t="s">
        <v>412</v>
      </c>
      <c r="B44" s="161">
        <f>SUM(B39:B43)</f>
        <v>500</v>
      </c>
      <c r="C44" s="205">
        <f>SUM(C39:C43)</f>
        <v>580</v>
      </c>
      <c r="D44" s="205">
        <f>SUM(D39:D43)</f>
        <v>572</v>
      </c>
      <c r="E44" s="161">
        <f t="shared" si="11"/>
        <v>1652</v>
      </c>
      <c r="F44" s="162"/>
      <c r="G44" s="159" t="s">
        <v>412</v>
      </c>
      <c r="H44" s="205">
        <f>SUM(H38:H43)</f>
        <v>549</v>
      </c>
      <c r="I44" s="161">
        <f t="shared" ref="I44:J44" si="13">SUM(I38:I43)</f>
        <v>566</v>
      </c>
      <c r="J44" s="161">
        <f t="shared" si="13"/>
        <v>565</v>
      </c>
      <c r="K44" s="205">
        <f t="shared" si="12"/>
        <v>1680</v>
      </c>
    </row>
    <row r="45" spans="1:11" s="298" customFormat="1" ht="17.25" customHeight="1" x14ac:dyDescent="0.4">
      <c r="A45" s="204" t="s">
        <v>204</v>
      </c>
      <c r="B45" s="423"/>
      <c r="C45" s="423"/>
      <c r="D45" s="423"/>
      <c r="E45" s="422"/>
      <c r="F45" s="201"/>
      <c r="G45" s="204" t="s">
        <v>202</v>
      </c>
      <c r="H45" s="423"/>
      <c r="I45" s="423"/>
      <c r="J45" s="423"/>
      <c r="K45" s="422"/>
    </row>
    <row r="46" spans="1:11" ht="17.25" customHeight="1" x14ac:dyDescent="0.2">
      <c r="A46" s="155" t="s">
        <v>433</v>
      </c>
      <c r="B46" s="156">
        <v>107</v>
      </c>
      <c r="C46" s="156">
        <v>126</v>
      </c>
      <c r="D46" s="156">
        <v>114</v>
      </c>
      <c r="E46" s="161">
        <f t="shared" ref="E46:E51" si="14">SUM(B46:D46)</f>
        <v>347</v>
      </c>
      <c r="F46" s="157"/>
      <c r="G46" s="155" t="s">
        <v>373</v>
      </c>
      <c r="H46" s="156">
        <v>120</v>
      </c>
      <c r="I46" s="156">
        <v>138</v>
      </c>
      <c r="J46" s="156">
        <v>112</v>
      </c>
      <c r="K46" s="161">
        <f>SUM(H46:J46)</f>
        <v>370</v>
      </c>
    </row>
    <row r="47" spans="1:11" ht="17.25" customHeight="1" x14ac:dyDescent="0.2">
      <c r="A47" s="155" t="s">
        <v>434</v>
      </c>
      <c r="B47" s="156">
        <v>167</v>
      </c>
      <c r="C47" s="156">
        <v>120</v>
      </c>
      <c r="D47" s="156">
        <v>120</v>
      </c>
      <c r="E47" s="161">
        <f t="shared" si="14"/>
        <v>407</v>
      </c>
      <c r="F47" s="157"/>
      <c r="G47" s="155" t="s">
        <v>374</v>
      </c>
      <c r="H47" s="156">
        <v>115</v>
      </c>
      <c r="I47" s="156">
        <v>173</v>
      </c>
      <c r="J47" s="156">
        <v>128</v>
      </c>
      <c r="K47" s="161">
        <f>SUM(H47:J47)</f>
        <v>416</v>
      </c>
    </row>
    <row r="48" spans="1:11" ht="17.25" customHeight="1" x14ac:dyDescent="0.2">
      <c r="A48" s="155" t="s">
        <v>435</v>
      </c>
      <c r="B48" s="156">
        <v>123</v>
      </c>
      <c r="C48" s="156">
        <v>135</v>
      </c>
      <c r="D48" s="156">
        <v>151</v>
      </c>
      <c r="E48" s="161">
        <f t="shared" si="14"/>
        <v>409</v>
      </c>
      <c r="F48" s="157"/>
      <c r="G48" s="155" t="s">
        <v>375</v>
      </c>
      <c r="H48" s="156">
        <v>115</v>
      </c>
      <c r="I48" s="156">
        <v>145</v>
      </c>
      <c r="J48" s="156">
        <v>113</v>
      </c>
      <c r="K48" s="161">
        <f>SUM(H48:J48)</f>
        <v>373</v>
      </c>
    </row>
    <row r="49" spans="1:11" ht="17.25" customHeight="1" x14ac:dyDescent="0.2">
      <c r="A49" s="155" t="s">
        <v>436</v>
      </c>
      <c r="B49" s="156">
        <v>99</v>
      </c>
      <c r="C49" s="156">
        <v>116</v>
      </c>
      <c r="D49" s="156">
        <v>119</v>
      </c>
      <c r="E49" s="161">
        <f t="shared" si="14"/>
        <v>334</v>
      </c>
      <c r="F49" s="157"/>
      <c r="G49" s="155" t="s">
        <v>376</v>
      </c>
      <c r="H49" s="156">
        <v>135</v>
      </c>
      <c r="I49" s="156">
        <v>158</v>
      </c>
      <c r="J49" s="156">
        <v>185</v>
      </c>
      <c r="K49" s="161">
        <f>SUM(H49:J49)</f>
        <v>478</v>
      </c>
    </row>
    <row r="50" spans="1:11" ht="17.25" customHeight="1" x14ac:dyDescent="0.2">
      <c r="A50" s="155" t="s">
        <v>437</v>
      </c>
      <c r="B50" s="156">
        <v>131</v>
      </c>
      <c r="C50" s="156">
        <v>115</v>
      </c>
      <c r="D50" s="156">
        <v>138</v>
      </c>
      <c r="E50" s="161">
        <f t="shared" si="14"/>
        <v>384</v>
      </c>
      <c r="F50" s="157"/>
      <c r="G50" s="155" t="s">
        <v>377</v>
      </c>
      <c r="H50" s="156">
        <v>135</v>
      </c>
      <c r="I50" s="156">
        <v>124</v>
      </c>
      <c r="J50" s="156">
        <v>139</v>
      </c>
      <c r="K50" s="161">
        <f>SUM(H50:J50)</f>
        <v>398</v>
      </c>
    </row>
    <row r="51" spans="1:11" ht="17.25" customHeight="1" x14ac:dyDescent="0.2">
      <c r="A51" s="159" t="s">
        <v>379</v>
      </c>
      <c r="B51" s="205">
        <f>SUM(B46:B50)</f>
        <v>627</v>
      </c>
      <c r="C51" s="161">
        <f>SUM(C46:C50)</f>
        <v>612</v>
      </c>
      <c r="D51" s="161">
        <f>SUM(D46:D50)</f>
        <v>642</v>
      </c>
      <c r="E51" s="161">
        <f t="shared" si="14"/>
        <v>1881</v>
      </c>
      <c r="F51" s="162"/>
      <c r="G51" s="159" t="s">
        <v>378</v>
      </c>
      <c r="H51" s="161">
        <f>SUM(H46:H50)</f>
        <v>620</v>
      </c>
      <c r="I51" s="205">
        <f>SUM(I46:I50)</f>
        <v>738</v>
      </c>
      <c r="J51" s="205">
        <f>SUM(J46:J50)</f>
        <v>677</v>
      </c>
      <c r="K51" s="205">
        <f>SUM(K46:K50)</f>
        <v>2035</v>
      </c>
    </row>
    <row r="52" spans="1:11" ht="19.5" x14ac:dyDescent="0.35">
      <c r="A52" s="446" t="s">
        <v>39</v>
      </c>
      <c r="B52" s="447"/>
      <c r="C52" s="447"/>
      <c r="D52" s="447"/>
      <c r="E52" s="448"/>
      <c r="F52" s="154"/>
      <c r="G52" s="452" t="s">
        <v>40</v>
      </c>
      <c r="H52" s="453"/>
      <c r="I52" s="453"/>
      <c r="J52" s="453"/>
      <c r="K52" s="454"/>
    </row>
    <row r="53" spans="1:11" ht="19.5" x14ac:dyDescent="0.35">
      <c r="A53" s="449">
        <v>41383</v>
      </c>
      <c r="B53" s="450"/>
      <c r="C53" s="450"/>
      <c r="D53" s="450"/>
      <c r="E53" s="451"/>
      <c r="F53" s="154" t="s">
        <v>455</v>
      </c>
      <c r="G53" s="449">
        <f>A53+7</f>
        <v>41390</v>
      </c>
      <c r="H53" s="450"/>
      <c r="I53" s="450"/>
      <c r="J53" s="450"/>
      <c r="K53" s="451"/>
    </row>
    <row r="54" spans="1:11" ht="19.5" x14ac:dyDescent="0.3">
      <c r="A54" s="443" t="s">
        <v>516</v>
      </c>
      <c r="B54" s="444"/>
      <c r="C54" s="444"/>
      <c r="D54" s="444"/>
      <c r="E54" s="445"/>
      <c r="G54" s="443" t="s">
        <v>524</v>
      </c>
      <c r="H54" s="444"/>
      <c r="I54" s="444"/>
      <c r="J54" s="444"/>
      <c r="K54" s="445"/>
    </row>
    <row r="55" spans="1:11" ht="19.5" x14ac:dyDescent="0.3">
      <c r="A55" s="443" t="s">
        <v>517</v>
      </c>
      <c r="B55" s="444"/>
      <c r="C55" s="444"/>
      <c r="D55" s="444"/>
      <c r="E55" s="445"/>
      <c r="G55" s="443" t="s">
        <v>525</v>
      </c>
      <c r="H55" s="444"/>
      <c r="I55" s="444"/>
      <c r="J55" s="444"/>
      <c r="K55" s="445"/>
    </row>
    <row r="56" spans="1:11" ht="19.5" x14ac:dyDescent="0.3">
      <c r="A56" s="443" t="s">
        <v>518</v>
      </c>
      <c r="B56" s="444"/>
      <c r="C56" s="444"/>
      <c r="D56" s="444"/>
      <c r="E56" s="445"/>
      <c r="G56" s="443" t="s">
        <v>526</v>
      </c>
      <c r="H56" s="444"/>
      <c r="I56" s="444"/>
      <c r="J56" s="444"/>
      <c r="K56" s="445"/>
    </row>
    <row r="57" spans="1:11" ht="19.5" x14ac:dyDescent="0.3">
      <c r="A57" s="443" t="s">
        <v>519</v>
      </c>
      <c r="B57" s="444"/>
      <c r="C57" s="444"/>
      <c r="D57" s="444"/>
      <c r="E57" s="445"/>
      <c r="G57" s="443" t="s">
        <v>527</v>
      </c>
      <c r="H57" s="444"/>
      <c r="I57" s="444"/>
      <c r="J57" s="444"/>
      <c r="K57" s="445"/>
    </row>
    <row r="58" spans="1:11" ht="19.5" x14ac:dyDescent="0.3">
      <c r="A58" s="443" t="s">
        <v>520</v>
      </c>
      <c r="B58" s="444"/>
      <c r="C58" s="444"/>
      <c r="D58" s="444"/>
      <c r="E58" s="445"/>
      <c r="G58" s="443" t="s">
        <v>528</v>
      </c>
      <c r="H58" s="444"/>
      <c r="I58" s="444"/>
      <c r="J58" s="444"/>
      <c r="K58" s="445"/>
    </row>
    <row r="59" spans="1:11" ht="19.5" x14ac:dyDescent="0.3">
      <c r="A59" s="443" t="s">
        <v>521</v>
      </c>
      <c r="B59" s="444"/>
      <c r="C59" s="444"/>
      <c r="D59" s="444"/>
      <c r="E59" s="445"/>
      <c r="G59" s="443" t="s">
        <v>529</v>
      </c>
      <c r="H59" s="444"/>
      <c r="I59" s="444"/>
      <c r="J59" s="444"/>
      <c r="K59" s="445"/>
    </row>
    <row r="60" spans="1:11" ht="19.5" x14ac:dyDescent="0.3">
      <c r="A60" s="440" t="s">
        <v>522</v>
      </c>
      <c r="B60" s="441"/>
      <c r="C60" s="441"/>
      <c r="D60" s="441"/>
      <c r="E60" s="442"/>
      <c r="G60" s="440" t="s">
        <v>530</v>
      </c>
      <c r="H60" s="441"/>
      <c r="I60" s="441"/>
      <c r="J60" s="441"/>
      <c r="K60" s="442"/>
    </row>
    <row r="61" spans="1:11" ht="7.5" customHeight="1" x14ac:dyDescent="0.3"/>
  </sheetData>
  <mergeCells count="18">
    <mergeCell ref="A58:E58"/>
    <mergeCell ref="G58:K58"/>
    <mergeCell ref="A59:E59"/>
    <mergeCell ref="G59:K59"/>
    <mergeCell ref="A60:E60"/>
    <mergeCell ref="G60:K60"/>
    <mergeCell ref="A55:E55"/>
    <mergeCell ref="G55:K55"/>
    <mergeCell ref="A56:E56"/>
    <mergeCell ref="G56:K56"/>
    <mergeCell ref="A57:E57"/>
    <mergeCell ref="G57:K57"/>
    <mergeCell ref="A52:E52"/>
    <mergeCell ref="G52:K52"/>
    <mergeCell ref="A53:E53"/>
    <mergeCell ref="G53:K53"/>
    <mergeCell ref="A54:E54"/>
    <mergeCell ref="G54:K54"/>
  </mergeCells>
  <printOptions horizontalCentered="1" verticalCentered="1"/>
  <pageMargins left="0.7" right="0.7" top="0.75" bottom="0.75" header="0.3" footer="0.3"/>
  <pageSetup scale="64" orientation="portrait" r:id="rId1"/>
  <headerFooter>
    <oddHeader>&amp;C&amp;"Calibri,Bold"&amp;16Men's Friday Pro League&amp;"Arial,Regular"&amp;10
&amp;"Calibri,Regular"&amp;12April 12, 2013</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K79"/>
  <sheetViews>
    <sheetView showGridLines="0" workbookViewId="0">
      <selection activeCell="B81" sqref="B81"/>
    </sheetView>
  </sheetViews>
  <sheetFormatPr defaultRowHeight="14.25" x14ac:dyDescent="0.25"/>
  <cols>
    <col min="1" max="1" width="6.140625" style="17" bestFit="1" customWidth="1"/>
    <col min="2" max="2" width="21.140625" style="12" bestFit="1" customWidth="1"/>
    <col min="3" max="3" width="5.28515625" style="17" bestFit="1" customWidth="1"/>
    <col min="4" max="36" width="2.5703125" style="17" customWidth="1"/>
    <col min="37" max="42" width="2.5703125" style="17" hidden="1" customWidth="1"/>
    <col min="43" max="44" width="4.5703125" style="17" bestFit="1" customWidth="1"/>
    <col min="45" max="45" width="20.5703125" style="12" bestFit="1" customWidth="1"/>
    <col min="46" max="47" width="5.5703125" style="17" customWidth="1"/>
    <col min="48" max="78" width="5.5703125" style="12" customWidth="1"/>
    <col min="7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89" width="12.85546875" style="12" bestFit="1" customWidth="1"/>
    <col min="90" max="16384" width="9.140625" style="12"/>
  </cols>
  <sheetData>
    <row r="1" spans="1:89" x14ac:dyDescent="0.25">
      <c r="A1" s="9" t="s">
        <v>129</v>
      </c>
      <c r="B1" s="48" t="s">
        <v>130</v>
      </c>
      <c r="C1" s="9" t="s">
        <v>131</v>
      </c>
      <c r="D1" s="456" t="s">
        <v>127</v>
      </c>
      <c r="E1" s="456"/>
      <c r="F1" s="456"/>
      <c r="G1" s="456"/>
      <c r="H1" s="456"/>
      <c r="I1" s="456"/>
      <c r="J1" s="456"/>
      <c r="K1" s="456"/>
      <c r="L1" s="456"/>
      <c r="M1" s="456"/>
      <c r="N1" s="456"/>
      <c r="O1" s="456"/>
      <c r="P1" s="456"/>
      <c r="Q1" s="457" t="s">
        <v>128</v>
      </c>
      <c r="R1" s="458"/>
      <c r="S1" s="458"/>
      <c r="T1" s="458"/>
      <c r="U1" s="458"/>
      <c r="V1" s="458"/>
      <c r="W1" s="458"/>
      <c r="X1" s="458"/>
      <c r="Y1" s="458"/>
      <c r="Z1" s="458"/>
      <c r="AA1" s="458"/>
      <c r="AB1" s="458"/>
      <c r="AC1" s="458"/>
      <c r="AD1" s="459" t="s">
        <v>134</v>
      </c>
      <c r="AE1" s="455"/>
      <c r="AF1" s="455"/>
      <c r="AG1" s="455"/>
      <c r="AH1" s="455"/>
      <c r="AI1" s="455"/>
      <c r="AJ1" s="455"/>
      <c r="AK1" s="455"/>
      <c r="AL1" s="455"/>
      <c r="AM1" s="455"/>
      <c r="AN1" s="455"/>
      <c r="AO1" s="455"/>
      <c r="AP1" s="460"/>
      <c r="AQ1" s="9" t="s">
        <v>46</v>
      </c>
      <c r="AR1" s="9" t="s">
        <v>44</v>
      </c>
      <c r="AS1" s="12" t="s">
        <v>130</v>
      </c>
      <c r="AT1" s="456" t="s">
        <v>127</v>
      </c>
      <c r="AU1" s="456"/>
      <c r="AV1" s="456"/>
      <c r="AW1" s="456"/>
      <c r="AX1" s="456"/>
      <c r="AY1" s="456"/>
      <c r="AZ1" s="456"/>
      <c r="BA1" s="456"/>
      <c r="BB1" s="456"/>
      <c r="BC1" s="456"/>
      <c r="BD1" s="456"/>
      <c r="BE1" s="456"/>
      <c r="BF1" s="456"/>
      <c r="BG1" s="457" t="s">
        <v>128</v>
      </c>
      <c r="BH1" s="458"/>
      <c r="BI1" s="458"/>
      <c r="BJ1" s="458"/>
      <c r="BK1" s="458"/>
      <c r="BL1" s="458"/>
      <c r="BM1" s="458"/>
      <c r="BN1" s="458"/>
      <c r="BO1" s="458"/>
      <c r="BP1" s="458"/>
      <c r="BQ1" s="458"/>
      <c r="BR1" s="458"/>
      <c r="BS1" s="458"/>
      <c r="BT1" s="455" t="s">
        <v>134</v>
      </c>
      <c r="BU1" s="455"/>
      <c r="BV1" s="455"/>
      <c r="BW1" s="455"/>
      <c r="BX1" s="455"/>
      <c r="BY1" s="455"/>
      <c r="BZ1" s="455"/>
      <c r="CA1" s="455"/>
      <c r="CB1" s="455"/>
      <c r="CC1" s="455"/>
      <c r="CD1" s="455"/>
      <c r="CE1" s="455"/>
      <c r="CF1" s="455"/>
      <c r="CG1" s="9" t="s">
        <v>116</v>
      </c>
      <c r="CH1" s="9" t="s">
        <v>132</v>
      </c>
      <c r="CI1" s="9" t="s">
        <v>133</v>
      </c>
      <c r="CJ1" s="9" t="s">
        <v>117</v>
      </c>
    </row>
    <row r="2" spans="1:89" x14ac:dyDescent="0.25">
      <c r="A2" s="9">
        <f>SUM(D2:AP2)</f>
        <v>180</v>
      </c>
      <c r="B2" s="47" t="s">
        <v>177</v>
      </c>
      <c r="C2" s="10">
        <v>32</v>
      </c>
      <c r="D2" s="46">
        <v>8</v>
      </c>
      <c r="E2" s="46">
        <v>6</v>
      </c>
      <c r="F2" s="46">
        <v>2</v>
      </c>
      <c r="G2" s="46">
        <v>2</v>
      </c>
      <c r="H2" s="46">
        <v>8</v>
      </c>
      <c r="I2" s="46">
        <v>2</v>
      </c>
      <c r="J2" s="46">
        <v>8</v>
      </c>
      <c r="K2" s="46">
        <v>6</v>
      </c>
      <c r="L2" s="46">
        <v>8</v>
      </c>
      <c r="M2" s="46">
        <v>6</v>
      </c>
      <c r="N2" s="46">
        <v>8</v>
      </c>
      <c r="O2" s="46">
        <v>6</v>
      </c>
      <c r="P2" s="46">
        <v>6</v>
      </c>
      <c r="Q2" s="296">
        <v>2</v>
      </c>
      <c r="R2" s="296">
        <v>6</v>
      </c>
      <c r="S2" s="296">
        <v>6</v>
      </c>
      <c r="T2" s="296">
        <v>6</v>
      </c>
      <c r="U2" s="296">
        <v>4</v>
      </c>
      <c r="V2" s="296">
        <v>4</v>
      </c>
      <c r="W2" s="296">
        <v>6</v>
      </c>
      <c r="X2" s="296">
        <v>2</v>
      </c>
      <c r="Y2" s="296">
        <v>4</v>
      </c>
      <c r="Z2" s="296">
        <v>2</v>
      </c>
      <c r="AA2" s="296">
        <v>4</v>
      </c>
      <c r="AB2" s="296">
        <v>6</v>
      </c>
      <c r="AC2" s="296">
        <v>6</v>
      </c>
      <c r="AD2" s="53">
        <v>8</v>
      </c>
      <c r="AE2" s="53">
        <v>8</v>
      </c>
      <c r="AF2" s="53">
        <v>6</v>
      </c>
      <c r="AG2" s="53">
        <v>8</v>
      </c>
      <c r="AH2" s="53">
        <v>6</v>
      </c>
      <c r="AI2" s="53">
        <v>4</v>
      </c>
      <c r="AJ2" s="53">
        <v>6</v>
      </c>
      <c r="AK2" s="53"/>
      <c r="AL2" s="53"/>
      <c r="AM2" s="53"/>
      <c r="AN2" s="53"/>
      <c r="AO2" s="53"/>
      <c r="AP2" s="53"/>
      <c r="AQ2" s="9">
        <f>SUM(D2:AP2)</f>
        <v>180</v>
      </c>
      <c r="AR2" s="9">
        <f>C2*8-(AQ2)</f>
        <v>76</v>
      </c>
      <c r="AS2" s="47" t="str">
        <f>B2</f>
        <v>Central 2</v>
      </c>
      <c r="AT2" s="49">
        <v>1857</v>
      </c>
      <c r="AU2" s="49">
        <v>1720</v>
      </c>
      <c r="AV2" s="49">
        <v>1674</v>
      </c>
      <c r="AW2" s="49">
        <v>1806</v>
      </c>
      <c r="AX2" s="49">
        <v>1864</v>
      </c>
      <c r="AY2" s="49">
        <v>1759</v>
      </c>
      <c r="AZ2" s="49">
        <v>1885</v>
      </c>
      <c r="BA2" s="49">
        <v>1848</v>
      </c>
      <c r="BB2" s="49">
        <v>1822</v>
      </c>
      <c r="BC2" s="49">
        <v>1765</v>
      </c>
      <c r="BD2" s="49">
        <v>1821</v>
      </c>
      <c r="BE2" s="49">
        <v>1837</v>
      </c>
      <c r="BF2" s="49">
        <v>1748</v>
      </c>
      <c r="BG2" s="297">
        <v>1736</v>
      </c>
      <c r="BH2" s="297">
        <v>1802</v>
      </c>
      <c r="BI2" s="297">
        <v>1906</v>
      </c>
      <c r="BJ2" s="297">
        <v>1832</v>
      </c>
      <c r="BK2" s="297">
        <v>1778</v>
      </c>
      <c r="BL2" s="297">
        <v>1863</v>
      </c>
      <c r="BM2" s="297">
        <v>1837</v>
      </c>
      <c r="BN2" s="297">
        <v>1764</v>
      </c>
      <c r="BO2" s="297">
        <v>1853</v>
      </c>
      <c r="BP2" s="297">
        <v>1841</v>
      </c>
      <c r="BQ2" s="297">
        <v>1833</v>
      </c>
      <c r="BR2" s="297">
        <v>1848</v>
      </c>
      <c r="BS2" s="297">
        <v>1802</v>
      </c>
      <c r="BT2" s="54">
        <v>1774</v>
      </c>
      <c r="BU2" s="54">
        <v>1778</v>
      </c>
      <c r="BV2" s="54">
        <v>1801</v>
      </c>
      <c r="BW2" s="54">
        <v>1906</v>
      </c>
      <c r="BX2" s="54">
        <v>1695</v>
      </c>
      <c r="BY2" s="54">
        <v>1795</v>
      </c>
      <c r="BZ2" s="54">
        <v>1858</v>
      </c>
      <c r="CA2" s="54"/>
      <c r="CB2" s="54"/>
      <c r="CC2" s="54"/>
      <c r="CD2" s="54"/>
      <c r="CE2" s="54"/>
      <c r="CF2" s="54"/>
      <c r="CG2" s="50">
        <f>SUM(AT2:CF2)</f>
        <v>59708</v>
      </c>
      <c r="CH2" s="9">
        <v>672</v>
      </c>
      <c r="CI2" s="9">
        <v>1885</v>
      </c>
      <c r="CJ2" s="11">
        <f>CG2/99</f>
        <v>603.11111111111109</v>
      </c>
      <c r="CK2" s="47" t="s">
        <v>177</v>
      </c>
    </row>
    <row r="3" spans="1:89" x14ac:dyDescent="0.25">
      <c r="A3" s="9">
        <f>SUM(D3:AP3)</f>
        <v>177</v>
      </c>
      <c r="B3" s="47" t="s">
        <v>176</v>
      </c>
      <c r="C3" s="10">
        <v>32</v>
      </c>
      <c r="D3" s="46">
        <v>6</v>
      </c>
      <c r="E3" s="46">
        <v>8</v>
      </c>
      <c r="F3" s="46">
        <v>6</v>
      </c>
      <c r="G3" s="46">
        <v>8</v>
      </c>
      <c r="H3" s="46">
        <v>8</v>
      </c>
      <c r="I3" s="46">
        <v>0</v>
      </c>
      <c r="J3" s="46">
        <v>6</v>
      </c>
      <c r="K3" s="46">
        <v>2</v>
      </c>
      <c r="L3" s="46">
        <v>8</v>
      </c>
      <c r="M3" s="46">
        <v>2</v>
      </c>
      <c r="N3" s="46">
        <v>6</v>
      </c>
      <c r="O3" s="46">
        <v>8</v>
      </c>
      <c r="P3" s="46">
        <v>8</v>
      </c>
      <c r="Q3" s="296">
        <v>2</v>
      </c>
      <c r="R3" s="296">
        <v>2</v>
      </c>
      <c r="S3" s="296">
        <v>8</v>
      </c>
      <c r="T3" s="296">
        <v>2</v>
      </c>
      <c r="U3" s="296">
        <v>6</v>
      </c>
      <c r="V3" s="296">
        <v>6</v>
      </c>
      <c r="W3" s="296">
        <v>8</v>
      </c>
      <c r="X3" s="296">
        <v>4</v>
      </c>
      <c r="Y3" s="296">
        <v>2</v>
      </c>
      <c r="Z3" s="296">
        <v>6</v>
      </c>
      <c r="AA3" s="296">
        <v>8</v>
      </c>
      <c r="AB3" s="296">
        <v>7</v>
      </c>
      <c r="AC3" s="296">
        <v>8</v>
      </c>
      <c r="AD3" s="53">
        <v>4</v>
      </c>
      <c r="AE3" s="53">
        <v>2</v>
      </c>
      <c r="AF3" s="53">
        <v>6</v>
      </c>
      <c r="AG3" s="53">
        <v>2</v>
      </c>
      <c r="AH3" s="53">
        <v>8</v>
      </c>
      <c r="AI3" s="53">
        <v>4</v>
      </c>
      <c r="AJ3" s="53">
        <v>6</v>
      </c>
      <c r="AK3" s="53"/>
      <c r="AL3" s="53"/>
      <c r="AM3" s="53"/>
      <c r="AN3" s="53"/>
      <c r="AO3" s="53"/>
      <c r="AP3" s="53"/>
      <c r="AQ3" s="9">
        <f>SUM(D3:AP3)</f>
        <v>177</v>
      </c>
      <c r="AR3" s="9">
        <f>C3*8-(AQ3)</f>
        <v>79</v>
      </c>
      <c r="AS3" s="47" t="str">
        <f>B3</f>
        <v>Lucky 1</v>
      </c>
      <c r="AT3" s="49">
        <v>1847</v>
      </c>
      <c r="AU3" s="49">
        <v>2021</v>
      </c>
      <c r="AV3" s="49">
        <v>1884</v>
      </c>
      <c r="AW3" s="49">
        <v>1912</v>
      </c>
      <c r="AX3" s="49">
        <v>1865</v>
      </c>
      <c r="AY3" s="49">
        <v>1886</v>
      </c>
      <c r="AZ3" s="49">
        <v>1846</v>
      </c>
      <c r="BA3" s="49">
        <v>1932</v>
      </c>
      <c r="BB3" s="49">
        <v>1988</v>
      </c>
      <c r="BC3" s="49">
        <v>1734</v>
      </c>
      <c r="BD3" s="49">
        <v>1927</v>
      </c>
      <c r="BE3" s="49">
        <v>1909</v>
      </c>
      <c r="BF3" s="49">
        <v>1972</v>
      </c>
      <c r="BG3" s="297">
        <v>1847</v>
      </c>
      <c r="BH3" s="297">
        <v>1791</v>
      </c>
      <c r="BI3" s="297">
        <v>1952</v>
      </c>
      <c r="BJ3" s="297">
        <v>1786</v>
      </c>
      <c r="BK3" s="297">
        <v>1889</v>
      </c>
      <c r="BL3" s="297">
        <v>1997</v>
      </c>
      <c r="BM3" s="297">
        <v>1871</v>
      </c>
      <c r="BN3" s="297">
        <v>1920</v>
      </c>
      <c r="BO3" s="297">
        <v>1730</v>
      </c>
      <c r="BP3" s="297">
        <v>1931</v>
      </c>
      <c r="BQ3" s="297">
        <v>1864</v>
      </c>
      <c r="BR3" s="297">
        <v>1808</v>
      </c>
      <c r="BS3" s="297">
        <v>1925</v>
      </c>
      <c r="BT3" s="54">
        <v>1825</v>
      </c>
      <c r="BU3" s="54">
        <v>1813</v>
      </c>
      <c r="BV3" s="54">
        <v>1863</v>
      </c>
      <c r="BW3" s="54">
        <v>1748</v>
      </c>
      <c r="BX3" s="54">
        <v>1772</v>
      </c>
      <c r="BY3" s="54">
        <v>1950</v>
      </c>
      <c r="BZ3" s="54">
        <v>2035</v>
      </c>
      <c r="CA3" s="54"/>
      <c r="CB3" s="54"/>
      <c r="CC3" s="54"/>
      <c r="CD3" s="54"/>
      <c r="CE3" s="54"/>
      <c r="CF3" s="54"/>
      <c r="CG3" s="50">
        <f>SUM(AT3:CF3)</f>
        <v>62040</v>
      </c>
      <c r="CH3" s="9">
        <v>706</v>
      </c>
      <c r="CI3" s="9">
        <v>1997</v>
      </c>
      <c r="CJ3" s="11">
        <f t="shared" ref="CJ3:CJ15" si="0">CG3/99</f>
        <v>626.66666666666663</v>
      </c>
      <c r="CK3" s="47" t="s">
        <v>176</v>
      </c>
    </row>
    <row r="4" spans="1:89" x14ac:dyDescent="0.25">
      <c r="A4" s="9">
        <f>SUM(D4:AP4)</f>
        <v>169</v>
      </c>
      <c r="B4" s="47" t="s">
        <v>173</v>
      </c>
      <c r="C4" s="10">
        <v>32</v>
      </c>
      <c r="D4" s="46">
        <v>6</v>
      </c>
      <c r="E4" s="46">
        <v>8</v>
      </c>
      <c r="F4" s="46">
        <v>4</v>
      </c>
      <c r="G4" s="46">
        <v>3</v>
      </c>
      <c r="H4" s="46">
        <v>2</v>
      </c>
      <c r="I4" s="46">
        <v>6</v>
      </c>
      <c r="J4" s="46">
        <v>6</v>
      </c>
      <c r="K4" s="46">
        <v>6</v>
      </c>
      <c r="L4" s="46">
        <v>8</v>
      </c>
      <c r="M4" s="46">
        <v>2</v>
      </c>
      <c r="N4" s="46">
        <v>0</v>
      </c>
      <c r="O4" s="46">
        <v>6</v>
      </c>
      <c r="P4" s="46">
        <v>6</v>
      </c>
      <c r="Q4" s="296">
        <v>8</v>
      </c>
      <c r="R4" s="296">
        <v>6</v>
      </c>
      <c r="S4" s="296">
        <v>0</v>
      </c>
      <c r="T4" s="296">
        <v>8</v>
      </c>
      <c r="U4" s="296">
        <v>6</v>
      </c>
      <c r="V4" s="296">
        <v>4</v>
      </c>
      <c r="W4" s="296">
        <v>2</v>
      </c>
      <c r="X4" s="296">
        <v>4</v>
      </c>
      <c r="Y4" s="296">
        <v>6</v>
      </c>
      <c r="Z4" s="296">
        <v>6</v>
      </c>
      <c r="AA4" s="296">
        <v>4</v>
      </c>
      <c r="AB4" s="296">
        <v>8</v>
      </c>
      <c r="AC4" s="296">
        <v>6</v>
      </c>
      <c r="AD4" s="53">
        <v>4</v>
      </c>
      <c r="AE4" s="53">
        <v>8</v>
      </c>
      <c r="AF4" s="53">
        <v>8</v>
      </c>
      <c r="AG4" s="53">
        <v>2</v>
      </c>
      <c r="AH4" s="53">
        <v>8</v>
      </c>
      <c r="AI4" s="53">
        <v>4</v>
      </c>
      <c r="AJ4" s="53">
        <v>4</v>
      </c>
      <c r="AK4" s="53"/>
      <c r="AL4" s="53"/>
      <c r="AM4" s="53"/>
      <c r="AN4" s="53"/>
      <c r="AO4" s="53"/>
      <c r="AP4" s="53"/>
      <c r="AQ4" s="9">
        <f>SUM(D4:AP4)</f>
        <v>169</v>
      </c>
      <c r="AR4" s="9">
        <f>C4*8-(AQ4)</f>
        <v>87</v>
      </c>
      <c r="AS4" s="47" t="str">
        <f>B4</f>
        <v>Woburn 1</v>
      </c>
      <c r="AT4" s="49">
        <v>1932</v>
      </c>
      <c r="AU4" s="49">
        <v>1844</v>
      </c>
      <c r="AV4" s="49">
        <v>1832</v>
      </c>
      <c r="AW4" s="49">
        <v>1871</v>
      </c>
      <c r="AX4" s="49">
        <v>1776</v>
      </c>
      <c r="AY4" s="49">
        <v>1787</v>
      </c>
      <c r="AZ4" s="49">
        <v>1913</v>
      </c>
      <c r="BA4" s="49">
        <v>1948</v>
      </c>
      <c r="BB4" s="49">
        <v>1840</v>
      </c>
      <c r="BC4" s="49">
        <v>1743</v>
      </c>
      <c r="BD4" s="49">
        <v>1756</v>
      </c>
      <c r="BE4" s="49">
        <v>1781</v>
      </c>
      <c r="BF4" s="49">
        <v>1707</v>
      </c>
      <c r="BG4" s="297">
        <v>1918</v>
      </c>
      <c r="BH4" s="297">
        <v>1845</v>
      </c>
      <c r="BI4" s="297">
        <v>1746</v>
      </c>
      <c r="BJ4" s="297">
        <v>1776</v>
      </c>
      <c r="BK4" s="297">
        <v>1768</v>
      </c>
      <c r="BL4" s="297">
        <v>1849</v>
      </c>
      <c r="BM4" s="297">
        <v>1858</v>
      </c>
      <c r="BN4" s="297">
        <v>1905</v>
      </c>
      <c r="BO4" s="297">
        <v>1813</v>
      </c>
      <c r="BP4" s="297">
        <v>1772</v>
      </c>
      <c r="BQ4" s="297">
        <v>1814</v>
      </c>
      <c r="BR4" s="297">
        <v>1818</v>
      </c>
      <c r="BS4" s="297">
        <v>1772</v>
      </c>
      <c r="BT4" s="54">
        <v>1833</v>
      </c>
      <c r="BU4" s="54">
        <v>1908</v>
      </c>
      <c r="BV4" s="54">
        <v>1789</v>
      </c>
      <c r="BW4" s="54">
        <v>1860</v>
      </c>
      <c r="BX4" s="54">
        <v>1936</v>
      </c>
      <c r="BY4" s="54">
        <v>1786</v>
      </c>
      <c r="BZ4" s="54">
        <v>1820</v>
      </c>
      <c r="CA4" s="54"/>
      <c r="CB4" s="54"/>
      <c r="CC4" s="54"/>
      <c r="CD4" s="54"/>
      <c r="CE4" s="54"/>
      <c r="CF4" s="54"/>
      <c r="CG4" s="50">
        <f>SUM(AT4:CF4)</f>
        <v>60316</v>
      </c>
      <c r="CH4" s="9">
        <v>683</v>
      </c>
      <c r="CI4" s="9">
        <v>1932</v>
      </c>
      <c r="CJ4" s="11">
        <f t="shared" si="0"/>
        <v>609.25252525252529</v>
      </c>
      <c r="CK4" s="47" t="s">
        <v>173</v>
      </c>
    </row>
    <row r="5" spans="1:89" x14ac:dyDescent="0.25">
      <c r="A5" s="9">
        <f>SUM(D5:AP5)</f>
        <v>168</v>
      </c>
      <c r="B5" s="47" t="s">
        <v>174</v>
      </c>
      <c r="C5" s="10">
        <v>32</v>
      </c>
      <c r="D5" s="46">
        <v>8</v>
      </c>
      <c r="E5" s="46">
        <v>4</v>
      </c>
      <c r="F5" s="46">
        <v>8</v>
      </c>
      <c r="G5" s="46">
        <v>1</v>
      </c>
      <c r="H5" s="46">
        <v>6</v>
      </c>
      <c r="I5" s="46">
        <v>1</v>
      </c>
      <c r="J5" s="46">
        <v>8</v>
      </c>
      <c r="K5" s="46">
        <v>2</v>
      </c>
      <c r="L5" s="46">
        <v>0</v>
      </c>
      <c r="M5" s="46">
        <v>6</v>
      </c>
      <c r="N5" s="46">
        <v>8</v>
      </c>
      <c r="O5" s="46">
        <v>4</v>
      </c>
      <c r="P5" s="46">
        <v>6</v>
      </c>
      <c r="Q5" s="296">
        <v>6</v>
      </c>
      <c r="R5" s="296">
        <v>8</v>
      </c>
      <c r="S5" s="296">
        <v>4</v>
      </c>
      <c r="T5" s="296">
        <v>0</v>
      </c>
      <c r="U5" s="296">
        <v>6</v>
      </c>
      <c r="V5" s="296">
        <v>8</v>
      </c>
      <c r="W5" s="296">
        <v>6</v>
      </c>
      <c r="X5" s="296">
        <v>6</v>
      </c>
      <c r="Y5" s="296">
        <v>6</v>
      </c>
      <c r="Z5" s="296">
        <v>2</v>
      </c>
      <c r="AA5" s="296">
        <v>4</v>
      </c>
      <c r="AB5" s="296">
        <v>2</v>
      </c>
      <c r="AC5" s="296">
        <v>6</v>
      </c>
      <c r="AD5" s="53">
        <v>8</v>
      </c>
      <c r="AE5" s="53">
        <v>2</v>
      </c>
      <c r="AF5" s="53">
        <v>6</v>
      </c>
      <c r="AG5" s="53">
        <v>6</v>
      </c>
      <c r="AH5" s="53">
        <v>6</v>
      </c>
      <c r="AI5" s="53">
        <v>6</v>
      </c>
      <c r="AJ5" s="53">
        <v>8</v>
      </c>
      <c r="AK5" s="53"/>
      <c r="AL5" s="53"/>
      <c r="AM5" s="53"/>
      <c r="AN5" s="53"/>
      <c r="AO5" s="53"/>
      <c r="AP5" s="53"/>
      <c r="AQ5" s="9">
        <f>SUM(D5:AP5)</f>
        <v>168</v>
      </c>
      <c r="AR5" s="9">
        <f>C5*8-(AQ5)</f>
        <v>88</v>
      </c>
      <c r="AS5" s="47" t="str">
        <f>B5</f>
        <v>Pilgrim 2</v>
      </c>
      <c r="AT5" s="49">
        <v>1836</v>
      </c>
      <c r="AU5" s="49">
        <v>1777</v>
      </c>
      <c r="AV5" s="49">
        <v>1882</v>
      </c>
      <c r="AW5" s="49">
        <v>1752</v>
      </c>
      <c r="AX5" s="49">
        <v>1976</v>
      </c>
      <c r="AY5" s="49">
        <v>1801</v>
      </c>
      <c r="AZ5" s="49">
        <v>1806</v>
      </c>
      <c r="BA5" s="49">
        <v>1845</v>
      </c>
      <c r="BB5" s="49">
        <v>1785</v>
      </c>
      <c r="BC5" s="49">
        <v>1859</v>
      </c>
      <c r="BD5" s="49">
        <v>1959</v>
      </c>
      <c r="BE5" s="49">
        <v>1797</v>
      </c>
      <c r="BF5" s="49">
        <v>1831</v>
      </c>
      <c r="BG5" s="297">
        <v>1739</v>
      </c>
      <c r="BH5" s="297">
        <v>1937</v>
      </c>
      <c r="BI5" s="297">
        <v>1734</v>
      </c>
      <c r="BJ5" s="297">
        <v>1742</v>
      </c>
      <c r="BK5" s="297">
        <v>1853</v>
      </c>
      <c r="BL5" s="297">
        <v>2010</v>
      </c>
      <c r="BM5" s="297">
        <v>1752</v>
      </c>
      <c r="BN5" s="297">
        <v>1828</v>
      </c>
      <c r="BO5" s="297">
        <v>1788</v>
      </c>
      <c r="BP5" s="297">
        <v>1737</v>
      </c>
      <c r="BQ5" s="297">
        <v>1824</v>
      </c>
      <c r="BR5" s="297">
        <v>1809</v>
      </c>
      <c r="BS5" s="297">
        <v>1953</v>
      </c>
      <c r="BT5" s="54">
        <v>1874</v>
      </c>
      <c r="BU5" s="54">
        <v>1827</v>
      </c>
      <c r="BV5" s="54">
        <v>1738</v>
      </c>
      <c r="BW5" s="54">
        <v>1845</v>
      </c>
      <c r="BX5" s="54">
        <v>1948</v>
      </c>
      <c r="BY5" s="54">
        <v>1818</v>
      </c>
      <c r="BZ5" s="54">
        <v>1920</v>
      </c>
      <c r="CA5" s="54"/>
      <c r="CB5" s="54"/>
      <c r="CC5" s="54"/>
      <c r="CD5" s="54"/>
      <c r="CE5" s="54"/>
      <c r="CF5" s="54"/>
      <c r="CG5" s="50">
        <f>SUM(AT5:CF5)</f>
        <v>60582</v>
      </c>
      <c r="CH5" s="9">
        <v>702</v>
      </c>
      <c r="CI5" s="9">
        <v>1976</v>
      </c>
      <c r="CJ5" s="11">
        <f t="shared" si="0"/>
        <v>611.93939393939399</v>
      </c>
      <c r="CK5" s="47" t="s">
        <v>174</v>
      </c>
    </row>
    <row r="6" spans="1:89" x14ac:dyDescent="0.25">
      <c r="A6" s="9">
        <f>SUM(D6:AP6)</f>
        <v>163</v>
      </c>
      <c r="B6" s="47" t="s">
        <v>193</v>
      </c>
      <c r="C6" s="10">
        <v>32</v>
      </c>
      <c r="D6" s="46">
        <v>8</v>
      </c>
      <c r="E6" s="46">
        <v>0</v>
      </c>
      <c r="F6" s="46">
        <v>6</v>
      </c>
      <c r="G6" s="46">
        <v>5</v>
      </c>
      <c r="H6" s="46">
        <v>1</v>
      </c>
      <c r="I6" s="46">
        <v>6</v>
      </c>
      <c r="J6" s="46">
        <v>6</v>
      </c>
      <c r="K6" s="46">
        <v>8</v>
      </c>
      <c r="L6" s="46">
        <v>6</v>
      </c>
      <c r="M6" s="46">
        <v>2</v>
      </c>
      <c r="N6" s="46">
        <v>8</v>
      </c>
      <c r="O6" s="46">
        <v>4</v>
      </c>
      <c r="P6" s="46">
        <v>6</v>
      </c>
      <c r="Q6" s="296">
        <v>6</v>
      </c>
      <c r="R6" s="296">
        <v>6</v>
      </c>
      <c r="S6" s="296">
        <v>2</v>
      </c>
      <c r="T6" s="296">
        <v>0</v>
      </c>
      <c r="U6" s="296">
        <v>6</v>
      </c>
      <c r="V6" s="296">
        <v>8</v>
      </c>
      <c r="W6" s="296">
        <v>3</v>
      </c>
      <c r="X6" s="296">
        <v>4</v>
      </c>
      <c r="Y6" s="296">
        <v>8</v>
      </c>
      <c r="Z6" s="296">
        <v>2</v>
      </c>
      <c r="AA6" s="296">
        <v>6</v>
      </c>
      <c r="AB6" s="296">
        <v>6</v>
      </c>
      <c r="AC6" s="296">
        <v>6</v>
      </c>
      <c r="AD6" s="53">
        <v>6</v>
      </c>
      <c r="AE6" s="53">
        <v>6</v>
      </c>
      <c r="AF6" s="53">
        <v>2</v>
      </c>
      <c r="AG6" s="53">
        <v>6</v>
      </c>
      <c r="AH6" s="53">
        <v>8</v>
      </c>
      <c r="AI6" s="53">
        <v>2</v>
      </c>
      <c r="AJ6" s="53">
        <v>4</v>
      </c>
      <c r="AK6" s="53"/>
      <c r="AL6" s="53"/>
      <c r="AM6" s="53"/>
      <c r="AN6" s="53"/>
      <c r="AO6" s="53"/>
      <c r="AP6" s="53"/>
      <c r="AQ6" s="9">
        <f>SUM(D6:AP6)</f>
        <v>163</v>
      </c>
      <c r="AR6" s="9">
        <f>C6*8-(AQ6)</f>
        <v>93</v>
      </c>
      <c r="AS6" s="47" t="str">
        <f>B6</f>
        <v>20th Century</v>
      </c>
      <c r="AT6" s="49">
        <v>1879</v>
      </c>
      <c r="AU6" s="49">
        <v>1799</v>
      </c>
      <c r="AV6" s="49">
        <v>1797</v>
      </c>
      <c r="AW6" s="49">
        <v>1934</v>
      </c>
      <c r="AX6" s="49">
        <v>1727</v>
      </c>
      <c r="AY6" s="49">
        <v>1994</v>
      </c>
      <c r="AZ6" s="49">
        <v>1824</v>
      </c>
      <c r="BA6" s="49">
        <v>1918</v>
      </c>
      <c r="BB6" s="49">
        <v>1864</v>
      </c>
      <c r="BC6" s="49">
        <v>1803</v>
      </c>
      <c r="BD6" s="49">
        <v>1848</v>
      </c>
      <c r="BE6" s="49">
        <v>1791</v>
      </c>
      <c r="BF6" s="49">
        <v>1768</v>
      </c>
      <c r="BG6" s="297">
        <v>1834</v>
      </c>
      <c r="BH6" s="297">
        <v>1807</v>
      </c>
      <c r="BI6" s="297">
        <v>1828</v>
      </c>
      <c r="BJ6" s="297">
        <v>1702</v>
      </c>
      <c r="BK6" s="297">
        <v>1789</v>
      </c>
      <c r="BL6" s="297">
        <v>1700</v>
      </c>
      <c r="BM6" s="297">
        <v>1817</v>
      </c>
      <c r="BN6" s="297">
        <v>1817</v>
      </c>
      <c r="BO6" s="297">
        <v>1751</v>
      </c>
      <c r="BP6" s="297">
        <v>1707</v>
      </c>
      <c r="BQ6" s="297">
        <v>1842</v>
      </c>
      <c r="BR6" s="297">
        <v>1830</v>
      </c>
      <c r="BS6" s="297">
        <v>1717</v>
      </c>
      <c r="BT6" s="54">
        <v>1754</v>
      </c>
      <c r="BU6" s="54">
        <v>1966</v>
      </c>
      <c r="BV6" s="54">
        <v>1795</v>
      </c>
      <c r="BW6" s="54">
        <v>1743</v>
      </c>
      <c r="BX6" s="54">
        <v>1781</v>
      </c>
      <c r="BY6" s="54">
        <v>1803</v>
      </c>
      <c r="BZ6" s="54">
        <v>1772</v>
      </c>
      <c r="CA6" s="54"/>
      <c r="CB6" s="54"/>
      <c r="CC6" s="54"/>
      <c r="CD6" s="54"/>
      <c r="CE6" s="54"/>
      <c r="CF6" s="54"/>
      <c r="CG6" s="50">
        <f>SUM(AT6:CF6)</f>
        <v>59701</v>
      </c>
      <c r="CH6" s="9">
        <v>726</v>
      </c>
      <c r="CI6" s="9">
        <v>1994</v>
      </c>
      <c r="CJ6" s="11">
        <f t="shared" si="0"/>
        <v>603.04040404040404</v>
      </c>
      <c r="CK6" s="47" t="s">
        <v>193</v>
      </c>
    </row>
    <row r="7" spans="1:89" x14ac:dyDescent="0.25">
      <c r="A7" s="9">
        <f>SUM(D7:AP7)</f>
        <v>146</v>
      </c>
      <c r="B7" s="47" t="s">
        <v>180</v>
      </c>
      <c r="C7" s="10">
        <v>32</v>
      </c>
      <c r="D7" s="46">
        <v>2</v>
      </c>
      <c r="E7" s="46">
        <v>2</v>
      </c>
      <c r="F7" s="46">
        <v>2</v>
      </c>
      <c r="G7" s="46">
        <v>6</v>
      </c>
      <c r="H7" s="46">
        <v>2</v>
      </c>
      <c r="I7" s="46">
        <v>8</v>
      </c>
      <c r="J7" s="46">
        <v>2</v>
      </c>
      <c r="K7" s="46">
        <v>8</v>
      </c>
      <c r="L7" s="46">
        <v>6</v>
      </c>
      <c r="M7" s="46">
        <v>6</v>
      </c>
      <c r="N7" s="46">
        <v>0</v>
      </c>
      <c r="O7" s="46">
        <v>6</v>
      </c>
      <c r="P7" s="46">
        <v>2</v>
      </c>
      <c r="Q7" s="296">
        <v>8</v>
      </c>
      <c r="R7" s="296">
        <v>2</v>
      </c>
      <c r="S7" s="296">
        <v>4</v>
      </c>
      <c r="T7" s="296">
        <v>6</v>
      </c>
      <c r="U7" s="296">
        <v>2</v>
      </c>
      <c r="V7" s="296">
        <v>2</v>
      </c>
      <c r="W7" s="296">
        <v>6</v>
      </c>
      <c r="X7" s="296">
        <v>8</v>
      </c>
      <c r="Y7" s="296">
        <v>4</v>
      </c>
      <c r="Z7" s="296">
        <v>6</v>
      </c>
      <c r="AA7" s="296">
        <v>4</v>
      </c>
      <c r="AB7" s="296">
        <v>6</v>
      </c>
      <c r="AC7" s="296">
        <v>2</v>
      </c>
      <c r="AD7" s="53">
        <v>6</v>
      </c>
      <c r="AE7" s="53">
        <v>6</v>
      </c>
      <c r="AF7" s="53">
        <v>6</v>
      </c>
      <c r="AG7" s="53">
        <v>2</v>
      </c>
      <c r="AH7" s="53">
        <v>6</v>
      </c>
      <c r="AI7" s="53">
        <v>4</v>
      </c>
      <c r="AJ7" s="53">
        <v>4</v>
      </c>
      <c r="AK7" s="53"/>
      <c r="AL7" s="53"/>
      <c r="AM7" s="53"/>
      <c r="AN7" s="53"/>
      <c r="AO7" s="53"/>
      <c r="AP7" s="53"/>
      <c r="AQ7" s="9">
        <f>SUM(D7:AP7)</f>
        <v>146</v>
      </c>
      <c r="AR7" s="9">
        <f>C7*8-(AQ7)</f>
        <v>110</v>
      </c>
      <c r="AS7" s="47" t="str">
        <f>B7</f>
        <v>Academy 1</v>
      </c>
      <c r="AT7" s="49">
        <v>1787</v>
      </c>
      <c r="AU7" s="49">
        <v>1691</v>
      </c>
      <c r="AV7" s="49">
        <v>1875</v>
      </c>
      <c r="AW7" s="49">
        <v>1800</v>
      </c>
      <c r="AX7" s="49">
        <v>1733</v>
      </c>
      <c r="AY7" s="49">
        <v>1924</v>
      </c>
      <c r="AZ7" s="49">
        <v>1869</v>
      </c>
      <c r="BA7" s="49">
        <v>1918</v>
      </c>
      <c r="BB7" s="49">
        <v>1690</v>
      </c>
      <c r="BC7" s="49">
        <v>1821</v>
      </c>
      <c r="BD7" s="49">
        <v>1680</v>
      </c>
      <c r="BE7" s="49">
        <v>1884</v>
      </c>
      <c r="BF7" s="49">
        <v>1804</v>
      </c>
      <c r="BG7" s="297">
        <v>1916</v>
      </c>
      <c r="BH7" s="297">
        <v>1828</v>
      </c>
      <c r="BI7" s="297">
        <v>1799</v>
      </c>
      <c r="BJ7" s="297">
        <v>1881</v>
      </c>
      <c r="BK7" s="297">
        <v>1759</v>
      </c>
      <c r="BL7" s="297">
        <v>1810</v>
      </c>
      <c r="BM7" s="297">
        <v>1903</v>
      </c>
      <c r="BN7" s="297">
        <v>1816</v>
      </c>
      <c r="BO7" s="297">
        <v>1831</v>
      </c>
      <c r="BP7" s="297">
        <v>1747</v>
      </c>
      <c r="BQ7" s="297">
        <v>1859</v>
      </c>
      <c r="BR7" s="297">
        <v>1774</v>
      </c>
      <c r="BS7" s="297">
        <v>1844</v>
      </c>
      <c r="BT7" s="54">
        <v>1803</v>
      </c>
      <c r="BU7" s="54">
        <v>1718</v>
      </c>
      <c r="BV7" s="54">
        <v>1765</v>
      </c>
      <c r="BW7" s="54">
        <v>1801</v>
      </c>
      <c r="BX7" s="54">
        <v>1775</v>
      </c>
      <c r="BY7" s="54">
        <v>1825</v>
      </c>
      <c r="BZ7" s="54">
        <v>1794</v>
      </c>
      <c r="CA7" s="54"/>
      <c r="CB7" s="54"/>
      <c r="CC7" s="54"/>
      <c r="CD7" s="54"/>
      <c r="CE7" s="54"/>
      <c r="CF7" s="54"/>
      <c r="CG7" s="50">
        <f>SUM(AT7:CF7)</f>
        <v>59724</v>
      </c>
      <c r="CH7" s="9">
        <v>676</v>
      </c>
      <c r="CI7" s="9">
        <v>1924</v>
      </c>
      <c r="CJ7" s="11">
        <f t="shared" si="0"/>
        <v>603.27272727272725</v>
      </c>
      <c r="CK7" s="47" t="s">
        <v>180</v>
      </c>
    </row>
    <row r="8" spans="1:89" x14ac:dyDescent="0.25">
      <c r="A8" s="9">
        <f>SUM(D8:AP8)</f>
        <v>133</v>
      </c>
      <c r="B8" s="47" t="s">
        <v>228</v>
      </c>
      <c r="C8" s="10">
        <v>32</v>
      </c>
      <c r="D8" s="46">
        <v>2</v>
      </c>
      <c r="E8" s="46">
        <v>0</v>
      </c>
      <c r="F8" s="46">
        <v>8</v>
      </c>
      <c r="G8" s="46">
        <v>2</v>
      </c>
      <c r="H8" s="46">
        <v>6</v>
      </c>
      <c r="I8" s="46">
        <v>7</v>
      </c>
      <c r="J8" s="46">
        <v>2</v>
      </c>
      <c r="K8" s="46">
        <v>6</v>
      </c>
      <c r="L8" s="46">
        <v>6</v>
      </c>
      <c r="M8" s="46">
        <v>2</v>
      </c>
      <c r="N8" s="46">
        <v>6</v>
      </c>
      <c r="O8" s="46">
        <v>2</v>
      </c>
      <c r="P8" s="46">
        <v>7</v>
      </c>
      <c r="Q8" s="296">
        <v>6</v>
      </c>
      <c r="R8" s="296">
        <v>2</v>
      </c>
      <c r="S8" s="296">
        <v>8</v>
      </c>
      <c r="T8" s="296">
        <v>2</v>
      </c>
      <c r="U8" s="296">
        <v>6</v>
      </c>
      <c r="V8" s="296">
        <v>0</v>
      </c>
      <c r="W8" s="296">
        <v>5</v>
      </c>
      <c r="X8" s="296">
        <v>6</v>
      </c>
      <c r="Y8" s="296">
        <v>6</v>
      </c>
      <c r="Z8" s="296">
        <v>6</v>
      </c>
      <c r="AA8" s="296">
        <v>2</v>
      </c>
      <c r="AB8" s="296">
        <v>2</v>
      </c>
      <c r="AC8" s="296">
        <v>2</v>
      </c>
      <c r="AD8" s="53">
        <v>4</v>
      </c>
      <c r="AE8" s="53">
        <v>0</v>
      </c>
      <c r="AF8" s="53">
        <v>8</v>
      </c>
      <c r="AG8" s="53">
        <v>4</v>
      </c>
      <c r="AH8" s="53">
        <v>2</v>
      </c>
      <c r="AI8" s="53">
        <v>2</v>
      </c>
      <c r="AJ8" s="53">
        <v>4</v>
      </c>
      <c r="AK8" s="53"/>
      <c r="AL8" s="53"/>
      <c r="AM8" s="53"/>
      <c r="AN8" s="53"/>
      <c r="AO8" s="53"/>
      <c r="AP8" s="53"/>
      <c r="AQ8" s="9">
        <f>SUM(D8:AP8)</f>
        <v>133</v>
      </c>
      <c r="AR8" s="9">
        <f>C8*8-(AQ8)</f>
        <v>123</v>
      </c>
      <c r="AS8" s="47" t="str">
        <f>B8</f>
        <v>Park Place</v>
      </c>
      <c r="AT8" s="49">
        <v>1822</v>
      </c>
      <c r="AU8" s="49">
        <v>1721</v>
      </c>
      <c r="AV8" s="49">
        <v>1917</v>
      </c>
      <c r="AW8" s="49">
        <v>1722</v>
      </c>
      <c r="AX8" s="49">
        <v>1849</v>
      </c>
      <c r="AY8" s="49">
        <v>1908</v>
      </c>
      <c r="AZ8" s="49">
        <v>1768</v>
      </c>
      <c r="BA8" s="49">
        <v>1733</v>
      </c>
      <c r="BB8" s="49">
        <v>1764</v>
      </c>
      <c r="BC8" s="49">
        <v>1807</v>
      </c>
      <c r="BD8" s="49">
        <v>1760</v>
      </c>
      <c r="BE8" s="49">
        <v>1800</v>
      </c>
      <c r="BF8" s="49">
        <v>1857</v>
      </c>
      <c r="BG8" s="297">
        <v>1869</v>
      </c>
      <c r="BH8" s="297">
        <v>1804</v>
      </c>
      <c r="BI8" s="297">
        <v>1777</v>
      </c>
      <c r="BJ8" s="297">
        <v>1775</v>
      </c>
      <c r="BK8" s="297">
        <v>1783</v>
      </c>
      <c r="BL8" s="297">
        <v>1719</v>
      </c>
      <c r="BM8" s="297">
        <v>1817</v>
      </c>
      <c r="BN8" s="297">
        <v>1863</v>
      </c>
      <c r="BO8" s="297">
        <v>1864</v>
      </c>
      <c r="BP8" s="297">
        <v>1742</v>
      </c>
      <c r="BQ8" s="297">
        <v>1757</v>
      </c>
      <c r="BR8" s="297">
        <v>1785</v>
      </c>
      <c r="BS8" s="297">
        <v>1718</v>
      </c>
      <c r="BT8" s="54">
        <v>1772</v>
      </c>
      <c r="BU8" s="54">
        <v>1789</v>
      </c>
      <c r="BV8" s="54">
        <v>1864</v>
      </c>
      <c r="BW8" s="54">
        <v>1699</v>
      </c>
      <c r="BX8" s="54">
        <v>1740</v>
      </c>
      <c r="BY8" s="54">
        <v>1761</v>
      </c>
      <c r="BZ8" s="54">
        <v>1830</v>
      </c>
      <c r="CA8" s="54"/>
      <c r="CB8" s="54"/>
      <c r="CC8" s="54"/>
      <c r="CD8" s="54"/>
      <c r="CE8" s="54"/>
      <c r="CF8" s="54"/>
      <c r="CG8" s="50">
        <f>SUM(AT8:CF8)</f>
        <v>59156</v>
      </c>
      <c r="CH8" s="9">
        <v>678</v>
      </c>
      <c r="CI8" s="9">
        <v>1869</v>
      </c>
      <c r="CJ8" s="11">
        <f t="shared" si="0"/>
        <v>597.53535353535358</v>
      </c>
      <c r="CK8" s="47" t="s">
        <v>228</v>
      </c>
    </row>
    <row r="9" spans="1:89" x14ac:dyDescent="0.25">
      <c r="A9" s="9">
        <f>SUM(D9:AP9)</f>
        <v>125</v>
      </c>
      <c r="B9" s="47" t="s">
        <v>175</v>
      </c>
      <c r="C9" s="10">
        <v>32</v>
      </c>
      <c r="D9" s="46">
        <v>4</v>
      </c>
      <c r="E9" s="46">
        <v>6</v>
      </c>
      <c r="F9" s="46">
        <v>4</v>
      </c>
      <c r="G9" s="46">
        <v>7</v>
      </c>
      <c r="H9" s="46">
        <v>0</v>
      </c>
      <c r="I9" s="46">
        <v>6</v>
      </c>
      <c r="J9" s="46">
        <v>8</v>
      </c>
      <c r="K9" s="46">
        <v>0</v>
      </c>
      <c r="L9" s="46">
        <v>3</v>
      </c>
      <c r="M9" s="46">
        <v>6</v>
      </c>
      <c r="N9" s="46">
        <v>2</v>
      </c>
      <c r="O9" s="46">
        <v>0</v>
      </c>
      <c r="P9" s="46">
        <v>2</v>
      </c>
      <c r="Q9" s="296">
        <v>2</v>
      </c>
      <c r="R9" s="296">
        <v>6</v>
      </c>
      <c r="S9" s="296">
        <v>8</v>
      </c>
      <c r="T9" s="296">
        <v>8</v>
      </c>
      <c r="U9" s="296">
        <v>4</v>
      </c>
      <c r="V9" s="296">
        <v>6</v>
      </c>
      <c r="W9" s="296">
        <v>4</v>
      </c>
      <c r="X9" s="296">
        <v>6</v>
      </c>
      <c r="Y9" s="296">
        <v>0</v>
      </c>
      <c r="Z9" s="296">
        <v>2</v>
      </c>
      <c r="AA9" s="296">
        <v>6</v>
      </c>
      <c r="AB9" s="296">
        <v>1</v>
      </c>
      <c r="AC9" s="296">
        <v>2</v>
      </c>
      <c r="AD9" s="53">
        <v>6</v>
      </c>
      <c r="AE9" s="53">
        <v>2</v>
      </c>
      <c r="AF9" s="53">
        <v>0</v>
      </c>
      <c r="AG9" s="53">
        <v>2</v>
      </c>
      <c r="AH9" s="53">
        <v>2</v>
      </c>
      <c r="AI9" s="53">
        <v>2</v>
      </c>
      <c r="AJ9" s="53">
        <v>8</v>
      </c>
      <c r="AK9" s="53"/>
      <c r="AL9" s="53"/>
      <c r="AM9" s="53"/>
      <c r="AN9" s="53"/>
      <c r="AO9" s="53"/>
      <c r="AP9" s="53"/>
      <c r="AQ9" s="9">
        <f>SUM(D9:AP9)</f>
        <v>125</v>
      </c>
      <c r="AR9" s="9">
        <f>C9*8-(AQ9)</f>
        <v>131</v>
      </c>
      <c r="AS9" s="47" t="str">
        <f>B9</f>
        <v>Central 1</v>
      </c>
      <c r="AT9" s="49">
        <v>1706</v>
      </c>
      <c r="AU9" s="49">
        <v>1722</v>
      </c>
      <c r="AV9" s="49">
        <v>1906</v>
      </c>
      <c r="AW9" s="49">
        <v>1814</v>
      </c>
      <c r="AX9" s="49">
        <v>1779</v>
      </c>
      <c r="AY9" s="49">
        <v>1871</v>
      </c>
      <c r="AZ9" s="49">
        <v>1855</v>
      </c>
      <c r="BA9" s="49">
        <v>1775</v>
      </c>
      <c r="BB9" s="49">
        <v>1727</v>
      </c>
      <c r="BC9" s="49">
        <v>1769</v>
      </c>
      <c r="BD9" s="49">
        <v>1736</v>
      </c>
      <c r="BE9" s="49">
        <v>1835</v>
      </c>
      <c r="BF9" s="49">
        <v>1678</v>
      </c>
      <c r="BG9" s="297">
        <v>1598</v>
      </c>
      <c r="BH9" s="297">
        <v>1838</v>
      </c>
      <c r="BI9" s="297">
        <v>1983</v>
      </c>
      <c r="BJ9" s="297">
        <v>1785</v>
      </c>
      <c r="BK9" s="297">
        <v>1798</v>
      </c>
      <c r="BL9" s="297">
        <v>1806</v>
      </c>
      <c r="BM9" s="297">
        <v>1757</v>
      </c>
      <c r="BN9" s="297">
        <v>1723</v>
      </c>
      <c r="BO9" s="297">
        <v>1694</v>
      </c>
      <c r="BP9" s="297">
        <v>1709</v>
      </c>
      <c r="BQ9" s="297">
        <v>1833</v>
      </c>
      <c r="BR9" s="297">
        <v>1722</v>
      </c>
      <c r="BS9" s="297">
        <v>1711</v>
      </c>
      <c r="BT9" s="54">
        <v>1743</v>
      </c>
      <c r="BU9" s="54">
        <v>1705</v>
      </c>
      <c r="BV9" s="54">
        <v>1599</v>
      </c>
      <c r="BW9" s="54">
        <v>1774</v>
      </c>
      <c r="BX9" s="54">
        <v>1692</v>
      </c>
      <c r="BY9" s="54">
        <v>1857</v>
      </c>
      <c r="BZ9" s="54">
        <v>1760</v>
      </c>
      <c r="CA9" s="54"/>
      <c r="CB9" s="54"/>
      <c r="CC9" s="54"/>
      <c r="CD9" s="54"/>
      <c r="CE9" s="54"/>
      <c r="CF9" s="54"/>
      <c r="CG9" s="50">
        <f>SUM(AT9:CF9)</f>
        <v>58260</v>
      </c>
      <c r="CH9" s="9">
        <v>676</v>
      </c>
      <c r="CI9" s="9">
        <v>1983</v>
      </c>
      <c r="CJ9" s="11">
        <f t="shared" si="0"/>
        <v>588.4848484848485</v>
      </c>
      <c r="CK9" s="47" t="s">
        <v>175</v>
      </c>
    </row>
    <row r="10" spans="1:89" x14ac:dyDescent="0.25">
      <c r="A10" s="9">
        <f>SUM(D10:AP10)</f>
        <v>117</v>
      </c>
      <c r="B10" s="47" t="s">
        <v>178</v>
      </c>
      <c r="C10" s="10">
        <v>32</v>
      </c>
      <c r="D10" s="46">
        <v>6</v>
      </c>
      <c r="E10" s="46">
        <v>4</v>
      </c>
      <c r="F10" s="46">
        <v>8</v>
      </c>
      <c r="G10" s="46">
        <v>6</v>
      </c>
      <c r="H10" s="46">
        <v>8</v>
      </c>
      <c r="I10" s="46">
        <v>2</v>
      </c>
      <c r="J10" s="46">
        <v>2</v>
      </c>
      <c r="K10" s="46">
        <v>8</v>
      </c>
      <c r="L10" s="46">
        <v>2</v>
      </c>
      <c r="M10" s="46">
        <v>6</v>
      </c>
      <c r="N10" s="46">
        <v>2</v>
      </c>
      <c r="O10" s="46">
        <v>2</v>
      </c>
      <c r="P10" s="46">
        <v>1</v>
      </c>
      <c r="Q10" s="296">
        <v>0</v>
      </c>
      <c r="R10" s="296">
        <v>0</v>
      </c>
      <c r="S10" s="296">
        <v>6</v>
      </c>
      <c r="T10" s="296">
        <v>2</v>
      </c>
      <c r="U10" s="296">
        <v>2</v>
      </c>
      <c r="V10" s="296">
        <v>2</v>
      </c>
      <c r="W10" s="296">
        <v>0</v>
      </c>
      <c r="X10" s="296">
        <v>6</v>
      </c>
      <c r="Y10" s="296">
        <v>0</v>
      </c>
      <c r="Z10" s="296">
        <v>4</v>
      </c>
      <c r="AA10" s="296">
        <v>6</v>
      </c>
      <c r="AB10" s="296">
        <v>0</v>
      </c>
      <c r="AC10" s="296">
        <v>6</v>
      </c>
      <c r="AD10" s="53">
        <v>2</v>
      </c>
      <c r="AE10" s="53">
        <v>6</v>
      </c>
      <c r="AF10" s="53">
        <v>8</v>
      </c>
      <c r="AG10" s="53">
        <v>0</v>
      </c>
      <c r="AH10" s="53">
        <v>2</v>
      </c>
      <c r="AI10" s="53">
        <v>6</v>
      </c>
      <c r="AJ10" s="53">
        <v>2</v>
      </c>
      <c r="AK10" s="53"/>
      <c r="AL10" s="53"/>
      <c r="AM10" s="53"/>
      <c r="AN10" s="53"/>
      <c r="AO10" s="53"/>
      <c r="AP10" s="53"/>
      <c r="AQ10" s="9">
        <f>SUM(D10:AP10)</f>
        <v>117</v>
      </c>
      <c r="AR10" s="9">
        <f>C10*8-(AQ10)</f>
        <v>139</v>
      </c>
      <c r="AS10" s="47" t="str">
        <f>B10</f>
        <v>Academy 2</v>
      </c>
      <c r="AT10" s="49">
        <v>1788</v>
      </c>
      <c r="AU10" s="49">
        <v>1802</v>
      </c>
      <c r="AV10" s="49">
        <v>1724</v>
      </c>
      <c r="AW10" s="49">
        <v>1889</v>
      </c>
      <c r="AX10" s="49">
        <v>1883</v>
      </c>
      <c r="AY10" s="49">
        <v>1796</v>
      </c>
      <c r="AZ10" s="49">
        <v>1815</v>
      </c>
      <c r="BA10" s="49">
        <v>1907</v>
      </c>
      <c r="BB10" s="49">
        <v>1779</v>
      </c>
      <c r="BC10" s="49">
        <v>1857</v>
      </c>
      <c r="BD10" s="49">
        <v>1771</v>
      </c>
      <c r="BE10" s="49">
        <v>1780</v>
      </c>
      <c r="BF10" s="49">
        <v>1805</v>
      </c>
      <c r="BG10" s="297">
        <v>1804</v>
      </c>
      <c r="BH10" s="297">
        <v>1814</v>
      </c>
      <c r="BI10" s="297">
        <v>1883</v>
      </c>
      <c r="BJ10" s="297">
        <v>1798</v>
      </c>
      <c r="BK10" s="297">
        <v>1585</v>
      </c>
      <c r="BL10" s="297">
        <v>1747</v>
      </c>
      <c r="BM10" s="297">
        <v>1736</v>
      </c>
      <c r="BN10" s="297">
        <v>1769</v>
      </c>
      <c r="BO10" s="297">
        <v>1648</v>
      </c>
      <c r="BP10" s="297">
        <v>1818</v>
      </c>
      <c r="BQ10" s="297">
        <v>1718</v>
      </c>
      <c r="BR10" s="297">
        <v>1755</v>
      </c>
      <c r="BS10" s="297">
        <v>1738</v>
      </c>
      <c r="BT10" s="54">
        <v>1742</v>
      </c>
      <c r="BU10" s="54">
        <v>1848</v>
      </c>
      <c r="BV10" s="54">
        <v>1825</v>
      </c>
      <c r="BW10" s="54">
        <v>1688</v>
      </c>
      <c r="BX10" s="54">
        <v>1733</v>
      </c>
      <c r="BY10" s="54">
        <v>1867</v>
      </c>
      <c r="BZ10" s="54">
        <v>1881</v>
      </c>
      <c r="CA10" s="54"/>
      <c r="CB10" s="54"/>
      <c r="CC10" s="54"/>
      <c r="CD10" s="54"/>
      <c r="CE10" s="54"/>
      <c r="CF10" s="54"/>
      <c r="CG10" s="50">
        <f>SUM(AT10:CF10)</f>
        <v>58993</v>
      </c>
      <c r="CH10" s="9">
        <v>660</v>
      </c>
      <c r="CI10" s="9">
        <v>1889</v>
      </c>
      <c r="CJ10" s="11">
        <f t="shared" si="0"/>
        <v>595.88888888888891</v>
      </c>
      <c r="CK10" s="47" t="s">
        <v>178</v>
      </c>
    </row>
    <row r="11" spans="1:89" x14ac:dyDescent="0.25">
      <c r="A11" s="9">
        <f>SUM(D11:AP11)</f>
        <v>103</v>
      </c>
      <c r="B11" s="47" t="s">
        <v>179</v>
      </c>
      <c r="C11" s="10">
        <v>32</v>
      </c>
      <c r="D11" s="46">
        <v>0</v>
      </c>
      <c r="E11" s="46">
        <v>6</v>
      </c>
      <c r="F11" s="46">
        <v>0</v>
      </c>
      <c r="G11" s="46">
        <v>0</v>
      </c>
      <c r="H11" s="46">
        <v>6</v>
      </c>
      <c r="I11" s="46">
        <v>6</v>
      </c>
      <c r="J11" s="46">
        <v>0</v>
      </c>
      <c r="K11" s="46">
        <v>0</v>
      </c>
      <c r="L11" s="46">
        <v>2</v>
      </c>
      <c r="M11" s="46">
        <v>2</v>
      </c>
      <c r="N11" s="46">
        <v>3</v>
      </c>
      <c r="O11" s="46">
        <v>2</v>
      </c>
      <c r="P11" s="46">
        <v>8</v>
      </c>
      <c r="Q11" s="296">
        <v>6</v>
      </c>
      <c r="R11" s="296">
        <v>2</v>
      </c>
      <c r="S11" s="296">
        <v>4</v>
      </c>
      <c r="T11" s="296">
        <v>6</v>
      </c>
      <c r="U11" s="296">
        <v>2</v>
      </c>
      <c r="V11" s="296">
        <v>8</v>
      </c>
      <c r="W11" s="296">
        <v>4</v>
      </c>
      <c r="X11" s="296">
        <v>4</v>
      </c>
      <c r="Y11" s="296">
        <v>2</v>
      </c>
      <c r="Z11" s="296">
        <v>4</v>
      </c>
      <c r="AA11" s="296">
        <v>8</v>
      </c>
      <c r="AB11" s="296">
        <v>2</v>
      </c>
      <c r="AC11" s="296">
        <v>2</v>
      </c>
      <c r="AD11" s="53">
        <v>0</v>
      </c>
      <c r="AE11" s="53">
        <v>4</v>
      </c>
      <c r="AF11" s="53">
        <v>2</v>
      </c>
      <c r="AG11" s="53">
        <v>6</v>
      </c>
      <c r="AH11" s="53">
        <v>0</v>
      </c>
      <c r="AI11" s="53">
        <v>2</v>
      </c>
      <c r="AJ11" s="53">
        <v>0</v>
      </c>
      <c r="AK11" s="53"/>
      <c r="AL11" s="53"/>
      <c r="AM11" s="53"/>
      <c r="AN11" s="53"/>
      <c r="AO11" s="53"/>
      <c r="AP11" s="53"/>
      <c r="AQ11" s="9">
        <f>SUM(D11:AP11)</f>
        <v>103</v>
      </c>
      <c r="AR11" s="9">
        <f>C11*8-(AQ11)</f>
        <v>153</v>
      </c>
      <c r="AS11" s="47" t="str">
        <f>B11</f>
        <v>Pilgrim 1</v>
      </c>
      <c r="AT11" s="49">
        <v>1749</v>
      </c>
      <c r="AU11" s="49">
        <v>1734</v>
      </c>
      <c r="AV11" s="49">
        <v>1784</v>
      </c>
      <c r="AW11" s="49">
        <v>1699</v>
      </c>
      <c r="AX11" s="49">
        <v>1807</v>
      </c>
      <c r="AY11" s="49">
        <v>1788</v>
      </c>
      <c r="AZ11" s="49">
        <v>1779</v>
      </c>
      <c r="BA11" s="49">
        <v>1756</v>
      </c>
      <c r="BB11" s="49">
        <v>1739</v>
      </c>
      <c r="BC11" s="49">
        <v>1773</v>
      </c>
      <c r="BD11" s="49">
        <v>1809</v>
      </c>
      <c r="BE11" s="49">
        <v>1787</v>
      </c>
      <c r="BF11" s="49">
        <v>1890</v>
      </c>
      <c r="BG11" s="297">
        <v>1800</v>
      </c>
      <c r="BH11" s="297">
        <v>1711</v>
      </c>
      <c r="BI11" s="297">
        <v>1744</v>
      </c>
      <c r="BJ11" s="297">
        <v>1801</v>
      </c>
      <c r="BK11" s="297">
        <v>1727</v>
      </c>
      <c r="BL11" s="297">
        <v>1877</v>
      </c>
      <c r="BM11" s="297">
        <v>1738</v>
      </c>
      <c r="BN11" s="297">
        <v>1834</v>
      </c>
      <c r="BO11" s="297">
        <v>1848</v>
      </c>
      <c r="BP11" s="297">
        <v>1833</v>
      </c>
      <c r="BQ11" s="297">
        <v>1889</v>
      </c>
      <c r="BR11" s="297">
        <v>1692</v>
      </c>
      <c r="BS11" s="297">
        <v>1730</v>
      </c>
      <c r="BT11" s="54">
        <v>1712</v>
      </c>
      <c r="BU11" s="54">
        <v>1716</v>
      </c>
      <c r="BV11" s="54">
        <v>1687</v>
      </c>
      <c r="BW11" s="54">
        <v>1773</v>
      </c>
      <c r="BX11" s="54">
        <v>1722</v>
      </c>
      <c r="BY11" s="54">
        <v>1742</v>
      </c>
      <c r="BZ11" s="54">
        <v>1746</v>
      </c>
      <c r="CA11" s="54"/>
      <c r="CB11" s="54"/>
      <c r="CC11" s="54"/>
      <c r="CD11" s="54"/>
      <c r="CE11" s="54"/>
      <c r="CF11" s="54"/>
      <c r="CG11" s="50">
        <f>SUM(AT11:CF11)</f>
        <v>58416</v>
      </c>
      <c r="CH11" s="9">
        <v>650</v>
      </c>
      <c r="CI11" s="9">
        <v>1889</v>
      </c>
      <c r="CJ11" s="11">
        <f t="shared" si="0"/>
        <v>590.06060606060601</v>
      </c>
      <c r="CK11" s="47" t="s">
        <v>179</v>
      </c>
    </row>
    <row r="12" spans="1:89" x14ac:dyDescent="0.25">
      <c r="A12" s="9">
        <f>SUM(D12:AP12)</f>
        <v>100</v>
      </c>
      <c r="B12" s="47" t="s">
        <v>229</v>
      </c>
      <c r="C12" s="10">
        <v>32</v>
      </c>
      <c r="D12" s="46">
        <v>2</v>
      </c>
      <c r="E12" s="46">
        <v>8</v>
      </c>
      <c r="F12" s="46">
        <v>2</v>
      </c>
      <c r="G12" s="46">
        <v>2</v>
      </c>
      <c r="H12" s="46">
        <v>2</v>
      </c>
      <c r="I12" s="46">
        <v>2</v>
      </c>
      <c r="J12" s="46">
        <v>0</v>
      </c>
      <c r="K12" s="46">
        <v>2</v>
      </c>
      <c r="L12" s="46">
        <v>0</v>
      </c>
      <c r="M12" s="46">
        <v>2</v>
      </c>
      <c r="N12" s="46">
        <v>6</v>
      </c>
      <c r="O12" s="46">
        <v>4</v>
      </c>
      <c r="P12" s="46">
        <v>0</v>
      </c>
      <c r="Q12" s="296">
        <v>0</v>
      </c>
      <c r="R12" s="296">
        <v>4</v>
      </c>
      <c r="S12" s="296">
        <v>0</v>
      </c>
      <c r="T12" s="296">
        <v>2</v>
      </c>
      <c r="U12" s="296">
        <v>2</v>
      </c>
      <c r="V12" s="296">
        <v>0</v>
      </c>
      <c r="W12" s="296">
        <v>6</v>
      </c>
      <c r="X12" s="296">
        <v>2</v>
      </c>
      <c r="Y12" s="296">
        <v>4</v>
      </c>
      <c r="Z12" s="296">
        <v>6</v>
      </c>
      <c r="AA12" s="296">
        <v>2</v>
      </c>
      <c r="AB12" s="296">
        <v>2</v>
      </c>
      <c r="AC12" s="296">
        <v>6</v>
      </c>
      <c r="AD12" s="53">
        <v>4</v>
      </c>
      <c r="AE12" s="53">
        <v>8</v>
      </c>
      <c r="AF12" s="53">
        <v>2</v>
      </c>
      <c r="AG12" s="53">
        <v>6</v>
      </c>
      <c r="AH12" s="53">
        <v>2</v>
      </c>
      <c r="AI12" s="53">
        <v>6</v>
      </c>
      <c r="AJ12" s="53">
        <v>4</v>
      </c>
      <c r="AK12" s="53"/>
      <c r="AL12" s="53"/>
      <c r="AM12" s="53"/>
      <c r="AN12" s="53"/>
      <c r="AO12" s="53"/>
      <c r="AP12" s="53"/>
      <c r="AQ12" s="9">
        <f>SUM(D12:AP12)</f>
        <v>100</v>
      </c>
      <c r="AR12" s="9">
        <f>C12*8-(AQ12)</f>
        <v>156</v>
      </c>
      <c r="AS12" s="47" t="str">
        <f>B12</f>
        <v>Metro</v>
      </c>
      <c r="AT12" s="49">
        <v>1754</v>
      </c>
      <c r="AU12" s="49">
        <v>1811</v>
      </c>
      <c r="AV12" s="49">
        <v>1830</v>
      </c>
      <c r="AW12" s="49">
        <v>1744</v>
      </c>
      <c r="AX12" s="49">
        <v>1828</v>
      </c>
      <c r="AY12" s="49">
        <v>1875</v>
      </c>
      <c r="AZ12" s="49">
        <v>1615</v>
      </c>
      <c r="BA12" s="49">
        <v>1683</v>
      </c>
      <c r="BB12" s="49">
        <v>1664</v>
      </c>
      <c r="BC12" s="49">
        <v>1761</v>
      </c>
      <c r="BD12" s="49">
        <v>1850</v>
      </c>
      <c r="BE12" s="49">
        <v>1687</v>
      </c>
      <c r="BF12" s="49">
        <v>1714</v>
      </c>
      <c r="BG12" s="297">
        <v>1702</v>
      </c>
      <c r="BH12" s="297">
        <v>1629</v>
      </c>
      <c r="BI12" s="297">
        <v>1771</v>
      </c>
      <c r="BJ12" s="297">
        <v>1855</v>
      </c>
      <c r="BK12" s="297">
        <v>1739</v>
      </c>
      <c r="BL12" s="297">
        <v>1577</v>
      </c>
      <c r="BM12" s="297">
        <v>1894</v>
      </c>
      <c r="BN12" s="297">
        <v>1744</v>
      </c>
      <c r="BO12" s="297">
        <v>1850</v>
      </c>
      <c r="BP12" s="297">
        <v>1710</v>
      </c>
      <c r="BQ12" s="297">
        <v>1715</v>
      </c>
      <c r="BR12" s="297">
        <v>1763</v>
      </c>
      <c r="BS12" s="297">
        <v>1763</v>
      </c>
      <c r="BT12" s="54">
        <v>1842</v>
      </c>
      <c r="BU12" s="54">
        <v>1866</v>
      </c>
      <c r="BV12" s="54">
        <v>1836</v>
      </c>
      <c r="BW12" s="54">
        <v>1813</v>
      </c>
      <c r="BX12" s="54">
        <v>1808</v>
      </c>
      <c r="BY12" s="54">
        <v>1862</v>
      </c>
      <c r="BZ12" s="54">
        <v>1652</v>
      </c>
      <c r="CA12" s="54"/>
      <c r="CB12" s="54"/>
      <c r="CC12" s="54"/>
      <c r="CD12" s="54"/>
      <c r="CE12" s="54"/>
      <c r="CF12" s="54"/>
      <c r="CG12" s="50">
        <f>SUM(AT12:CF12)</f>
        <v>58207</v>
      </c>
      <c r="CH12" s="9">
        <v>650</v>
      </c>
      <c r="CI12" s="9">
        <v>1855</v>
      </c>
      <c r="CJ12" s="11">
        <f t="shared" si="0"/>
        <v>587.94949494949492</v>
      </c>
      <c r="CK12" s="47" t="s">
        <v>229</v>
      </c>
    </row>
    <row r="13" spans="1:89" x14ac:dyDescent="0.25">
      <c r="A13" s="9">
        <f>SUM(D13:AP13)</f>
        <v>99</v>
      </c>
      <c r="B13" s="47" t="s">
        <v>171</v>
      </c>
      <c r="C13" s="10">
        <v>32</v>
      </c>
      <c r="D13" s="46">
        <v>0</v>
      </c>
      <c r="E13" s="46">
        <v>2</v>
      </c>
      <c r="F13" s="46">
        <v>6</v>
      </c>
      <c r="G13" s="46">
        <v>4</v>
      </c>
      <c r="H13" s="46">
        <v>0</v>
      </c>
      <c r="I13" s="46">
        <v>2</v>
      </c>
      <c r="J13" s="46">
        <v>8</v>
      </c>
      <c r="K13" s="46">
        <v>0</v>
      </c>
      <c r="L13" s="46">
        <v>5</v>
      </c>
      <c r="M13" s="46">
        <v>6</v>
      </c>
      <c r="N13" s="46">
        <v>0</v>
      </c>
      <c r="O13" s="46">
        <v>8</v>
      </c>
      <c r="P13" s="46">
        <v>2</v>
      </c>
      <c r="Q13" s="296">
        <v>2</v>
      </c>
      <c r="R13" s="296">
        <v>2</v>
      </c>
      <c r="S13" s="296">
        <v>4</v>
      </c>
      <c r="T13" s="296">
        <v>4</v>
      </c>
      <c r="U13" s="296">
        <v>2</v>
      </c>
      <c r="V13" s="296">
        <v>0</v>
      </c>
      <c r="W13" s="296">
        <v>2</v>
      </c>
      <c r="X13" s="296">
        <v>2</v>
      </c>
      <c r="Y13" s="296">
        <v>8</v>
      </c>
      <c r="Z13" s="296">
        <v>2</v>
      </c>
      <c r="AA13" s="296">
        <v>2</v>
      </c>
      <c r="AB13" s="296">
        <v>6</v>
      </c>
      <c r="AC13" s="296">
        <v>2</v>
      </c>
      <c r="AD13" s="53">
        <v>0</v>
      </c>
      <c r="AE13" s="53">
        <v>0</v>
      </c>
      <c r="AF13" s="53">
        <v>2</v>
      </c>
      <c r="AG13" s="53">
        <v>6</v>
      </c>
      <c r="AH13" s="53">
        <v>0</v>
      </c>
      <c r="AI13" s="53">
        <v>6</v>
      </c>
      <c r="AJ13" s="53">
        <v>4</v>
      </c>
      <c r="AK13" s="53"/>
      <c r="AL13" s="53"/>
      <c r="AM13" s="53"/>
      <c r="AN13" s="53"/>
      <c r="AO13" s="53"/>
      <c r="AP13" s="53"/>
      <c r="AQ13" s="9">
        <f>SUM(D13:AP13)</f>
        <v>99</v>
      </c>
      <c r="AR13" s="9">
        <f>C13*8-(AQ13)</f>
        <v>157</v>
      </c>
      <c r="AS13" s="47" t="str">
        <f>B13</f>
        <v>Lucky 2</v>
      </c>
      <c r="AT13" s="49">
        <v>1728</v>
      </c>
      <c r="AU13" s="49">
        <v>1675</v>
      </c>
      <c r="AV13" s="49">
        <v>1901</v>
      </c>
      <c r="AW13" s="49">
        <v>1728</v>
      </c>
      <c r="AX13" s="49">
        <v>1629</v>
      </c>
      <c r="AY13" s="49">
        <v>1671</v>
      </c>
      <c r="AZ13" s="49">
        <v>1731</v>
      </c>
      <c r="BA13" s="49">
        <v>1725</v>
      </c>
      <c r="BB13" s="49">
        <v>1790</v>
      </c>
      <c r="BC13" s="49">
        <v>1833</v>
      </c>
      <c r="BD13" s="49">
        <v>1662</v>
      </c>
      <c r="BE13" s="49">
        <v>1752</v>
      </c>
      <c r="BF13" s="49">
        <v>1676</v>
      </c>
      <c r="BG13" s="297">
        <v>1688</v>
      </c>
      <c r="BH13" s="297">
        <v>1753</v>
      </c>
      <c r="BI13" s="297">
        <v>1820</v>
      </c>
      <c r="BJ13" s="297">
        <v>1639</v>
      </c>
      <c r="BK13" s="297">
        <v>1763</v>
      </c>
      <c r="BL13" s="297">
        <v>1694</v>
      </c>
      <c r="BM13" s="297">
        <v>1865</v>
      </c>
      <c r="BN13" s="297">
        <v>1625</v>
      </c>
      <c r="BO13" s="297">
        <v>1743</v>
      </c>
      <c r="BP13" s="297">
        <v>1620</v>
      </c>
      <c r="BQ13" s="297">
        <v>1756</v>
      </c>
      <c r="BR13" s="297">
        <v>1772</v>
      </c>
      <c r="BS13" s="297">
        <v>1632</v>
      </c>
      <c r="BT13" s="54">
        <v>1775</v>
      </c>
      <c r="BU13" s="54">
        <v>1653</v>
      </c>
      <c r="BV13" s="54">
        <v>1734</v>
      </c>
      <c r="BW13" s="54">
        <v>1641</v>
      </c>
      <c r="BX13" s="54">
        <v>1696</v>
      </c>
      <c r="BY13" s="54">
        <v>1794</v>
      </c>
      <c r="BZ13" s="54">
        <v>1680</v>
      </c>
      <c r="CA13" s="54"/>
      <c r="CB13" s="54"/>
      <c r="CC13" s="54"/>
      <c r="CD13" s="54"/>
      <c r="CE13" s="54"/>
      <c r="CF13" s="54"/>
      <c r="CG13" s="50">
        <f>SUM(AT13:CF13)</f>
        <v>56844</v>
      </c>
      <c r="CH13" s="9">
        <v>659</v>
      </c>
      <c r="CI13" s="9">
        <v>1865</v>
      </c>
      <c r="CJ13" s="11">
        <f t="shared" si="0"/>
        <v>574.18181818181813</v>
      </c>
      <c r="CK13" s="47" t="s">
        <v>171</v>
      </c>
    </row>
    <row r="14" spans="1:89" x14ac:dyDescent="0.25">
      <c r="A14" s="9">
        <f>SUM(D14:AP14)</f>
        <v>96</v>
      </c>
      <c r="B14" s="47" t="s">
        <v>125</v>
      </c>
      <c r="C14" s="10">
        <v>32</v>
      </c>
      <c r="D14" s="46">
        <v>0</v>
      </c>
      <c r="E14" s="46">
        <v>2</v>
      </c>
      <c r="F14" s="46">
        <v>0</v>
      </c>
      <c r="G14" s="46">
        <v>4</v>
      </c>
      <c r="H14" s="46">
        <v>0</v>
      </c>
      <c r="I14" s="46">
        <v>8</v>
      </c>
      <c r="J14" s="46">
        <v>0</v>
      </c>
      <c r="K14" s="46">
        <v>8</v>
      </c>
      <c r="L14" s="46">
        <v>2</v>
      </c>
      <c r="M14" s="46">
        <v>6</v>
      </c>
      <c r="N14" s="46">
        <v>2</v>
      </c>
      <c r="O14" s="46">
        <v>4</v>
      </c>
      <c r="P14" s="46">
        <v>2</v>
      </c>
      <c r="Q14" s="296">
        <v>2</v>
      </c>
      <c r="R14" s="296">
        <v>6</v>
      </c>
      <c r="S14" s="296">
        <v>0</v>
      </c>
      <c r="T14" s="296">
        <v>4</v>
      </c>
      <c r="U14" s="296">
        <v>6</v>
      </c>
      <c r="V14" s="296">
        <v>2</v>
      </c>
      <c r="W14" s="296">
        <v>2</v>
      </c>
      <c r="X14" s="296">
        <v>2</v>
      </c>
      <c r="Y14" s="296">
        <v>4</v>
      </c>
      <c r="Z14" s="296">
        <v>2</v>
      </c>
      <c r="AA14" s="296">
        <v>0</v>
      </c>
      <c r="AB14" s="296">
        <v>6</v>
      </c>
      <c r="AC14" s="296">
        <v>2</v>
      </c>
      <c r="AD14" s="53">
        <v>2</v>
      </c>
      <c r="AE14" s="53">
        <v>4</v>
      </c>
      <c r="AF14" s="53">
        <v>0</v>
      </c>
      <c r="AG14" s="53">
        <v>2</v>
      </c>
      <c r="AH14" s="53">
        <v>6</v>
      </c>
      <c r="AI14" s="53">
        <v>6</v>
      </c>
      <c r="AJ14" s="53">
        <v>0</v>
      </c>
      <c r="AK14" s="53"/>
      <c r="AL14" s="53"/>
      <c r="AM14" s="53"/>
      <c r="AN14" s="53"/>
      <c r="AO14" s="53"/>
      <c r="AP14" s="53"/>
      <c r="AQ14" s="9">
        <f>SUM(D14:AP14)</f>
        <v>96</v>
      </c>
      <c r="AR14" s="9">
        <f>C14*8-(AQ14)</f>
        <v>160</v>
      </c>
      <c r="AS14" s="47" t="str">
        <f>B14</f>
        <v>Candlewood</v>
      </c>
      <c r="AT14" s="49">
        <v>1701</v>
      </c>
      <c r="AU14" s="49">
        <v>1586</v>
      </c>
      <c r="AV14" s="49">
        <v>1702</v>
      </c>
      <c r="AW14" s="49">
        <v>1732</v>
      </c>
      <c r="AX14" s="49">
        <v>1772</v>
      </c>
      <c r="AY14" s="49">
        <v>1715</v>
      </c>
      <c r="AZ14" s="49">
        <v>1667</v>
      </c>
      <c r="BA14" s="49">
        <v>1863</v>
      </c>
      <c r="BB14" s="49">
        <v>1644</v>
      </c>
      <c r="BC14" s="49">
        <v>1790</v>
      </c>
      <c r="BD14" s="49">
        <v>1810</v>
      </c>
      <c r="BE14" s="49">
        <v>1684</v>
      </c>
      <c r="BF14" s="49">
        <v>1707</v>
      </c>
      <c r="BG14" s="297">
        <v>1771</v>
      </c>
      <c r="BH14" s="297">
        <v>1716</v>
      </c>
      <c r="BI14" s="297">
        <v>1641</v>
      </c>
      <c r="BJ14" s="297">
        <v>1716</v>
      </c>
      <c r="BK14" s="297">
        <v>1649</v>
      </c>
      <c r="BL14" s="297">
        <v>1676</v>
      </c>
      <c r="BM14" s="297">
        <v>1667</v>
      </c>
      <c r="BN14" s="297">
        <v>1700</v>
      </c>
      <c r="BO14" s="297">
        <v>1757</v>
      </c>
      <c r="BP14" s="297">
        <v>1693</v>
      </c>
      <c r="BQ14" s="297">
        <v>1731</v>
      </c>
      <c r="BR14" s="297">
        <v>1813</v>
      </c>
      <c r="BS14" s="297">
        <v>1761</v>
      </c>
      <c r="BT14" s="54">
        <v>1752</v>
      </c>
      <c r="BU14" s="54">
        <v>1679</v>
      </c>
      <c r="BV14" s="54">
        <v>1675</v>
      </c>
      <c r="BW14" s="54">
        <v>1567</v>
      </c>
      <c r="BX14" s="54">
        <v>1765</v>
      </c>
      <c r="BY14" s="54">
        <v>1735</v>
      </c>
      <c r="BZ14" s="54">
        <v>1711</v>
      </c>
      <c r="CA14" s="54"/>
      <c r="CB14" s="54"/>
      <c r="CC14" s="54"/>
      <c r="CD14" s="54"/>
      <c r="CE14" s="54"/>
      <c r="CF14" s="54"/>
      <c r="CG14" s="50">
        <f>SUM(AT14:CF14)</f>
        <v>56548</v>
      </c>
      <c r="CH14" s="9">
        <v>657</v>
      </c>
      <c r="CI14" s="9">
        <v>1863</v>
      </c>
      <c r="CJ14" s="11">
        <f t="shared" si="0"/>
        <v>571.19191919191917</v>
      </c>
      <c r="CK14" s="47" t="s">
        <v>125</v>
      </c>
    </row>
    <row r="15" spans="1:89" x14ac:dyDescent="0.25">
      <c r="A15" s="9">
        <f>SUM(D15:AP15)</f>
        <v>72</v>
      </c>
      <c r="B15" s="47" t="s">
        <v>172</v>
      </c>
      <c r="C15" s="10">
        <v>32</v>
      </c>
      <c r="D15" s="46">
        <v>4</v>
      </c>
      <c r="E15" s="46">
        <v>0</v>
      </c>
      <c r="F15" s="46">
        <v>0</v>
      </c>
      <c r="G15" s="46">
        <v>6</v>
      </c>
      <c r="H15" s="46">
        <v>7</v>
      </c>
      <c r="I15" s="46">
        <v>0</v>
      </c>
      <c r="J15" s="46">
        <v>0</v>
      </c>
      <c r="K15" s="46">
        <v>0</v>
      </c>
      <c r="L15" s="46">
        <v>0</v>
      </c>
      <c r="M15" s="46">
        <v>2</v>
      </c>
      <c r="N15" s="46">
        <v>5</v>
      </c>
      <c r="O15" s="46">
        <v>0</v>
      </c>
      <c r="P15" s="46">
        <v>0</v>
      </c>
      <c r="Q15" s="296">
        <v>6</v>
      </c>
      <c r="R15" s="296">
        <v>4</v>
      </c>
      <c r="S15" s="296">
        <v>2</v>
      </c>
      <c r="T15" s="296">
        <v>6</v>
      </c>
      <c r="U15" s="296">
        <v>2</v>
      </c>
      <c r="V15" s="296">
        <v>6</v>
      </c>
      <c r="W15" s="296">
        <v>2</v>
      </c>
      <c r="X15" s="296">
        <v>0</v>
      </c>
      <c r="Y15" s="296">
        <v>2</v>
      </c>
      <c r="Z15" s="296">
        <v>6</v>
      </c>
      <c r="AA15" s="296">
        <v>0</v>
      </c>
      <c r="AB15" s="296">
        <v>2</v>
      </c>
      <c r="AC15" s="296">
        <v>0</v>
      </c>
      <c r="AD15" s="53">
        <v>2</v>
      </c>
      <c r="AE15" s="53">
        <v>0</v>
      </c>
      <c r="AF15" s="53">
        <v>0</v>
      </c>
      <c r="AG15" s="53">
        <v>4</v>
      </c>
      <c r="AH15" s="53">
        <v>0</v>
      </c>
      <c r="AI15" s="53">
        <v>2</v>
      </c>
      <c r="AJ15" s="53">
        <v>2</v>
      </c>
      <c r="AK15" s="53"/>
      <c r="AL15" s="53"/>
      <c r="AM15" s="53"/>
      <c r="AN15" s="53"/>
      <c r="AO15" s="53"/>
      <c r="AP15" s="53"/>
      <c r="AQ15" s="9">
        <f>SUM(D15:AP15)</f>
        <v>72</v>
      </c>
      <c r="AR15" s="9">
        <f>C15*8-(AQ15)</f>
        <v>184</v>
      </c>
      <c r="AS15" s="47" t="str">
        <f>B15</f>
        <v>Woburn 2</v>
      </c>
      <c r="AT15" s="49">
        <v>1678</v>
      </c>
      <c r="AU15" s="49">
        <v>1661</v>
      </c>
      <c r="AV15" s="49">
        <v>1601</v>
      </c>
      <c r="AW15" s="49">
        <v>1746</v>
      </c>
      <c r="AX15" s="49">
        <v>1770</v>
      </c>
      <c r="AY15" s="49">
        <v>1656</v>
      </c>
      <c r="AZ15" s="49">
        <v>1651</v>
      </c>
      <c r="BA15" s="49">
        <v>1756</v>
      </c>
      <c r="BB15" s="49">
        <v>1706</v>
      </c>
      <c r="BC15" s="49">
        <v>1808</v>
      </c>
      <c r="BD15" s="49">
        <v>1809</v>
      </c>
      <c r="BE15" s="49">
        <v>1661</v>
      </c>
      <c r="BF15" s="49">
        <v>1704</v>
      </c>
      <c r="BG15" s="297">
        <v>1642</v>
      </c>
      <c r="BH15" s="297">
        <v>1670</v>
      </c>
      <c r="BI15" s="297">
        <v>1848</v>
      </c>
      <c r="BJ15" s="297">
        <v>1826</v>
      </c>
      <c r="BK15" s="297">
        <v>1745</v>
      </c>
      <c r="BL15" s="297">
        <v>1783</v>
      </c>
      <c r="BM15" s="297">
        <v>1718</v>
      </c>
      <c r="BN15" s="297">
        <v>1611</v>
      </c>
      <c r="BO15" s="297">
        <v>1746</v>
      </c>
      <c r="BP15" s="297">
        <v>1794</v>
      </c>
      <c r="BQ15" s="297">
        <v>1686</v>
      </c>
      <c r="BR15" s="297">
        <v>1645</v>
      </c>
      <c r="BS15" s="297">
        <v>1761</v>
      </c>
      <c r="BT15" s="54">
        <v>1672</v>
      </c>
      <c r="BU15" s="54">
        <v>1667</v>
      </c>
      <c r="BV15" s="54">
        <v>1727</v>
      </c>
      <c r="BW15" s="54">
        <v>1608</v>
      </c>
      <c r="BX15" s="54">
        <v>1652</v>
      </c>
      <c r="BY15" s="54">
        <v>1623</v>
      </c>
      <c r="BZ15" s="54">
        <v>1819</v>
      </c>
      <c r="CA15" s="54"/>
      <c r="CB15" s="54"/>
      <c r="CC15" s="54"/>
      <c r="CD15" s="54"/>
      <c r="CE15" s="54"/>
      <c r="CF15" s="54"/>
      <c r="CG15" s="50">
        <f>SUM(AT15:CF15)</f>
        <v>56450</v>
      </c>
      <c r="CH15" s="9">
        <v>639</v>
      </c>
      <c r="CI15" s="9">
        <v>1848</v>
      </c>
      <c r="CJ15" s="11">
        <f t="shared" si="0"/>
        <v>570.20202020202021</v>
      </c>
      <c r="CK15" s="47" t="s">
        <v>172</v>
      </c>
    </row>
    <row r="16" spans="1:89"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1"/>
      <c r="CH16" s="13"/>
      <c r="CI16" s="51"/>
      <c r="CJ16" s="16"/>
    </row>
    <row r="18" spans="1:87" x14ac:dyDescent="0.25">
      <c r="B18" s="18" t="s">
        <v>148</v>
      </c>
      <c r="C18" s="18"/>
      <c r="AS18" s="18" t="s">
        <v>147</v>
      </c>
      <c r="AT18" s="18"/>
    </row>
    <row r="19" spans="1:87" s="80" customFormat="1" ht="15" customHeight="1" x14ac:dyDescent="0.2">
      <c r="A19" s="74"/>
      <c r="B19" s="75" t="s">
        <v>403</v>
      </c>
      <c r="C19" s="76">
        <v>197</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5" t="s">
        <v>376</v>
      </c>
      <c r="AT19" s="76">
        <v>478</v>
      </c>
      <c r="AU19" s="79"/>
      <c r="AV19" s="79"/>
      <c r="CI19" s="74"/>
    </row>
    <row r="20" spans="1:87" s="80" customFormat="1" ht="15" customHeight="1" x14ac:dyDescent="0.2">
      <c r="A20" s="74"/>
      <c r="B20" s="75" t="s">
        <v>385</v>
      </c>
      <c r="C20" s="76">
        <v>190</v>
      </c>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5" t="s">
        <v>398</v>
      </c>
      <c r="AT20" s="76">
        <v>472</v>
      </c>
      <c r="AU20" s="79"/>
      <c r="AV20" s="79"/>
      <c r="AY20" s="82"/>
      <c r="CI20" s="74"/>
    </row>
    <row r="21" spans="1:87" s="80" customFormat="1" ht="15" customHeight="1" x14ac:dyDescent="0.2">
      <c r="A21" s="74"/>
      <c r="B21" s="75" t="s">
        <v>418</v>
      </c>
      <c r="C21" s="76">
        <v>189</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7" t="s">
        <v>448</v>
      </c>
      <c r="AT21" s="78">
        <v>464</v>
      </c>
      <c r="AU21" s="79"/>
      <c r="AV21" s="79"/>
      <c r="CI21" s="74"/>
    </row>
    <row r="22" spans="1:87" s="80" customFormat="1" ht="15" customHeight="1" x14ac:dyDescent="0.2">
      <c r="A22" s="74"/>
      <c r="B22" s="75" t="s">
        <v>376</v>
      </c>
      <c r="C22" s="76">
        <v>186</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7" t="s">
        <v>385</v>
      </c>
      <c r="AT22" s="78">
        <v>458</v>
      </c>
      <c r="AU22" s="79"/>
      <c r="AV22" s="79"/>
      <c r="CI22" s="74"/>
    </row>
    <row r="23" spans="1:87" s="80" customFormat="1" ht="15" customHeight="1" x14ac:dyDescent="0.2">
      <c r="A23" s="74"/>
      <c r="B23" s="75" t="s">
        <v>377</v>
      </c>
      <c r="C23" s="76">
        <v>184</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t="s">
        <v>415</v>
      </c>
      <c r="AT23" s="76">
        <v>450</v>
      </c>
      <c r="AU23" s="79"/>
      <c r="AV23" s="79"/>
      <c r="CI23" s="74"/>
    </row>
    <row r="24" spans="1:87" s="80" customFormat="1" ht="15" customHeight="1" x14ac:dyDescent="0.2">
      <c r="A24" s="74"/>
      <c r="B24" s="75" t="s">
        <v>415</v>
      </c>
      <c r="C24" s="76">
        <v>184</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389" t="s">
        <v>377</v>
      </c>
      <c r="AT24" s="76">
        <v>450</v>
      </c>
      <c r="AU24" s="79"/>
      <c r="AV24" s="79"/>
      <c r="CI24" s="74"/>
    </row>
    <row r="25" spans="1:87" s="80" customFormat="1" ht="15" customHeight="1" x14ac:dyDescent="0.2">
      <c r="A25" s="74"/>
      <c r="B25" s="75" t="s">
        <v>408</v>
      </c>
      <c r="C25" s="76">
        <v>183</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5" t="s">
        <v>420</v>
      </c>
      <c r="AT25" s="76">
        <v>445</v>
      </c>
      <c r="AU25" s="79"/>
      <c r="AV25" s="79"/>
      <c r="CI25" s="74"/>
    </row>
    <row r="26" spans="1:87" s="80" customFormat="1" ht="15" customHeight="1" x14ac:dyDescent="0.2">
      <c r="A26" s="74"/>
      <c r="B26" s="75" t="s">
        <v>382</v>
      </c>
      <c r="C26" s="76">
        <v>181</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7" t="s">
        <v>399</v>
      </c>
      <c r="AT26" s="78">
        <v>443</v>
      </c>
      <c r="AU26" s="79"/>
      <c r="AV26" s="79"/>
      <c r="CI26" s="74"/>
    </row>
    <row r="27" spans="1:87" s="80" customFormat="1" ht="15" customHeight="1" x14ac:dyDescent="0.2">
      <c r="A27" s="74"/>
      <c r="B27" s="75" t="s">
        <v>420</v>
      </c>
      <c r="C27" s="76">
        <v>181</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5" t="s">
        <v>409</v>
      </c>
      <c r="AT27" s="81">
        <v>442</v>
      </c>
      <c r="AU27" s="79"/>
      <c r="AV27" s="79"/>
      <c r="CI27" s="74"/>
    </row>
    <row r="28" spans="1:87" s="80" customFormat="1" ht="15" customHeight="1" x14ac:dyDescent="0.2">
      <c r="A28" s="74"/>
      <c r="B28" s="75" t="s">
        <v>413</v>
      </c>
      <c r="C28" s="76">
        <v>177</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5" t="s">
        <v>438</v>
      </c>
      <c r="AT28" s="76">
        <v>439</v>
      </c>
      <c r="AU28" s="79"/>
      <c r="AV28" s="79"/>
      <c r="CI28" s="74"/>
    </row>
    <row r="29" spans="1:87" s="80" customFormat="1" ht="15" customHeight="1" x14ac:dyDescent="0.2">
      <c r="A29" s="74"/>
      <c r="B29" s="75" t="s">
        <v>434</v>
      </c>
      <c r="C29" s="76">
        <v>176</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5" t="s">
        <v>442</v>
      </c>
      <c r="AT29" s="76">
        <v>438</v>
      </c>
      <c r="CI29" s="74"/>
    </row>
    <row r="30" spans="1:87" s="80" customFormat="1" ht="15" customHeight="1" x14ac:dyDescent="0.2">
      <c r="A30" s="74"/>
      <c r="B30" s="84" t="s">
        <v>430</v>
      </c>
      <c r="C30" s="76">
        <v>175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5" t="s">
        <v>390</v>
      </c>
      <c r="AT30" s="76">
        <v>436</v>
      </c>
      <c r="CI30" s="74"/>
    </row>
    <row r="31" spans="1:87" s="80" customFormat="1" ht="15" customHeight="1" x14ac:dyDescent="0.2">
      <c r="A31" s="74"/>
      <c r="B31" s="75" t="s">
        <v>388</v>
      </c>
      <c r="C31" s="76">
        <v>173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5" t="s">
        <v>427</v>
      </c>
      <c r="AT31" s="76">
        <v>436</v>
      </c>
      <c r="CI31" s="74"/>
    </row>
    <row r="32" spans="1:87" s="80" customFormat="1" ht="15" customHeight="1" x14ac:dyDescent="0.2">
      <c r="A32" s="74"/>
      <c r="B32" s="75" t="s">
        <v>399</v>
      </c>
      <c r="C32" s="76">
        <v>173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5" t="s">
        <v>430</v>
      </c>
      <c r="AT32" s="76">
        <v>436</v>
      </c>
      <c r="CI32" s="74"/>
    </row>
    <row r="33" spans="1:87" s="80" customFormat="1" ht="15" customHeight="1" x14ac:dyDescent="0.2">
      <c r="A33" s="74"/>
      <c r="B33" s="75" t="s">
        <v>374</v>
      </c>
      <c r="C33" s="76">
        <v>173</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5" t="s">
        <v>391</v>
      </c>
      <c r="AT33" s="76">
        <v>432</v>
      </c>
      <c r="CI33" s="74"/>
    </row>
    <row r="34" spans="1:87" s="80" customFormat="1" ht="15" customHeight="1" x14ac:dyDescent="0.2">
      <c r="A34" s="74"/>
      <c r="B34" s="75" t="s">
        <v>373</v>
      </c>
      <c r="C34" s="76">
        <v>172</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5" t="s">
        <v>562</v>
      </c>
      <c r="AT34" s="76">
        <v>432</v>
      </c>
      <c r="CI34" s="74"/>
    </row>
    <row r="35" spans="1:87" s="80" customFormat="1" ht="15" customHeight="1" x14ac:dyDescent="0.2">
      <c r="A35" s="74"/>
      <c r="B35" s="75" t="s">
        <v>562</v>
      </c>
      <c r="C35" s="76">
        <v>171</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5" t="s">
        <v>374</v>
      </c>
      <c r="AT35" s="76">
        <v>430</v>
      </c>
      <c r="CI35" s="74"/>
    </row>
    <row r="36" spans="1:87" s="80" customFormat="1" ht="15" customHeight="1" x14ac:dyDescent="0.2">
      <c r="A36" s="74"/>
      <c r="B36" s="75" t="s">
        <v>391</v>
      </c>
      <c r="C36" s="76">
        <v>170</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5" t="s">
        <v>431</v>
      </c>
      <c r="AT36" s="76">
        <v>429</v>
      </c>
      <c r="AU36" s="79"/>
      <c r="AV36" s="79"/>
      <c r="CI36" s="74"/>
    </row>
    <row r="37" spans="1:87" s="80" customFormat="1" ht="15" customHeight="1" x14ac:dyDescent="0.2">
      <c r="A37" s="74"/>
      <c r="B37" s="75" t="s">
        <v>441</v>
      </c>
      <c r="C37" s="76">
        <v>170</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5" t="s">
        <v>413</v>
      </c>
      <c r="AT37" s="76">
        <v>428</v>
      </c>
      <c r="AU37" s="79"/>
      <c r="AV37" s="79"/>
      <c r="CI37" s="74"/>
    </row>
    <row r="38" spans="1:87" x14ac:dyDescent="0.25">
      <c r="B38" s="75" t="s">
        <v>440</v>
      </c>
      <c r="C38" s="76">
        <v>168</v>
      </c>
      <c r="AS38" s="75" t="s">
        <v>382</v>
      </c>
      <c r="AT38" s="76">
        <v>428</v>
      </c>
    </row>
    <row r="39" spans="1:87" x14ac:dyDescent="0.25">
      <c r="B39" s="75" t="s">
        <v>383</v>
      </c>
      <c r="C39" s="76">
        <v>168</v>
      </c>
      <c r="AS39" s="77" t="s">
        <v>441</v>
      </c>
      <c r="AT39" s="78">
        <v>428</v>
      </c>
    </row>
    <row r="40" spans="1:87" x14ac:dyDescent="0.25">
      <c r="B40" s="75" t="s">
        <v>442</v>
      </c>
      <c r="C40" s="76">
        <v>168</v>
      </c>
      <c r="AS40" s="75" t="s">
        <v>375</v>
      </c>
      <c r="AT40" s="76">
        <v>426</v>
      </c>
    </row>
    <row r="41" spans="1:87" x14ac:dyDescent="0.25">
      <c r="B41" s="75" t="s">
        <v>436</v>
      </c>
      <c r="C41" s="76">
        <v>166</v>
      </c>
      <c r="AS41" s="75" t="s">
        <v>384</v>
      </c>
      <c r="AT41" s="76">
        <v>425</v>
      </c>
    </row>
    <row r="42" spans="1:87" x14ac:dyDescent="0.25">
      <c r="B42" s="75" t="s">
        <v>386</v>
      </c>
      <c r="C42" s="76">
        <v>166</v>
      </c>
      <c r="AS42" s="75" t="s">
        <v>408</v>
      </c>
      <c r="AT42" s="76">
        <v>425</v>
      </c>
    </row>
    <row r="43" spans="1:87" x14ac:dyDescent="0.25">
      <c r="B43" s="75" t="s">
        <v>409</v>
      </c>
      <c r="C43" s="76">
        <v>165</v>
      </c>
      <c r="AS43" s="75" t="s">
        <v>394</v>
      </c>
      <c r="AT43" s="76">
        <v>424</v>
      </c>
    </row>
    <row r="44" spans="1:87" x14ac:dyDescent="0.25">
      <c r="B44" s="75" t="s">
        <v>375</v>
      </c>
      <c r="C44" s="76">
        <v>165</v>
      </c>
      <c r="AS44" s="75" t="s">
        <v>387</v>
      </c>
      <c r="AT44" s="83">
        <v>423</v>
      </c>
    </row>
    <row r="45" spans="1:87" x14ac:dyDescent="0.25">
      <c r="B45" s="75" t="s">
        <v>426</v>
      </c>
      <c r="C45" s="76">
        <v>165</v>
      </c>
      <c r="AS45" s="77" t="s">
        <v>403</v>
      </c>
      <c r="AT45" s="78">
        <v>421</v>
      </c>
    </row>
    <row r="46" spans="1:87" x14ac:dyDescent="0.25">
      <c r="B46" s="75" t="s">
        <v>389</v>
      </c>
      <c r="C46" s="76">
        <v>165</v>
      </c>
      <c r="AS46" s="77" t="s">
        <v>436</v>
      </c>
      <c r="AT46" s="83">
        <v>420</v>
      </c>
    </row>
    <row r="47" spans="1:87" x14ac:dyDescent="0.25">
      <c r="B47" s="75" t="s">
        <v>438</v>
      </c>
      <c r="C47" s="76">
        <v>164</v>
      </c>
      <c r="AS47" s="75" t="s">
        <v>396</v>
      </c>
      <c r="AT47" s="76">
        <v>420</v>
      </c>
    </row>
    <row r="48" spans="1:87" x14ac:dyDescent="0.25">
      <c r="B48" s="75" t="s">
        <v>390</v>
      </c>
      <c r="C48" s="76">
        <v>164</v>
      </c>
      <c r="AS48" s="75" t="s">
        <v>389</v>
      </c>
      <c r="AT48" s="76">
        <v>419</v>
      </c>
    </row>
    <row r="49" spans="2:46" x14ac:dyDescent="0.25">
      <c r="B49" s="75" t="s">
        <v>498</v>
      </c>
      <c r="C49" s="76">
        <v>163</v>
      </c>
      <c r="AS49" s="75" t="s">
        <v>419</v>
      </c>
      <c r="AT49" s="76">
        <v>419</v>
      </c>
    </row>
    <row r="50" spans="2:46" x14ac:dyDescent="0.25">
      <c r="B50" s="75" t="s">
        <v>609</v>
      </c>
      <c r="C50" s="76">
        <v>163</v>
      </c>
      <c r="AS50" s="77" t="s">
        <v>609</v>
      </c>
      <c r="AT50" s="78">
        <v>418</v>
      </c>
    </row>
    <row r="51" spans="2:46" x14ac:dyDescent="0.25">
      <c r="B51" s="75" t="s">
        <v>398</v>
      </c>
      <c r="C51" s="76">
        <v>162</v>
      </c>
      <c r="AS51" s="75" t="s">
        <v>383</v>
      </c>
      <c r="AT51" s="76">
        <v>418</v>
      </c>
    </row>
    <row r="52" spans="2:46" x14ac:dyDescent="0.25">
      <c r="B52" s="75" t="s">
        <v>406</v>
      </c>
      <c r="C52" s="76">
        <v>162</v>
      </c>
      <c r="AS52" s="75" t="s">
        <v>432</v>
      </c>
      <c r="AT52" s="81">
        <v>417</v>
      </c>
    </row>
    <row r="53" spans="2:46" x14ac:dyDescent="0.25">
      <c r="B53" s="75" t="s">
        <v>431</v>
      </c>
      <c r="C53" s="76">
        <v>161</v>
      </c>
      <c r="AS53" s="75" t="s">
        <v>373</v>
      </c>
      <c r="AT53" s="76">
        <v>417</v>
      </c>
    </row>
    <row r="54" spans="2:46" x14ac:dyDescent="0.25">
      <c r="B54" s="75" t="s">
        <v>387</v>
      </c>
      <c r="C54" s="76">
        <v>160</v>
      </c>
      <c r="AS54" s="75" t="s">
        <v>445</v>
      </c>
      <c r="AT54" s="83">
        <v>416</v>
      </c>
    </row>
    <row r="55" spans="2:46" x14ac:dyDescent="0.25">
      <c r="B55" s="75" t="s">
        <v>447</v>
      </c>
      <c r="C55" s="76">
        <v>159</v>
      </c>
      <c r="AS55" s="75" t="s">
        <v>453</v>
      </c>
      <c r="AT55" s="76">
        <v>416</v>
      </c>
    </row>
    <row r="56" spans="2:46" x14ac:dyDescent="0.25">
      <c r="B56" s="75" t="s">
        <v>411</v>
      </c>
      <c r="C56" s="76">
        <v>159</v>
      </c>
      <c r="AS56" s="75" t="s">
        <v>418</v>
      </c>
      <c r="AT56" s="76">
        <v>416</v>
      </c>
    </row>
    <row r="57" spans="2:46" x14ac:dyDescent="0.25">
      <c r="B57" s="75" t="s">
        <v>396</v>
      </c>
      <c r="C57" s="76">
        <v>158</v>
      </c>
      <c r="AS57" s="75" t="s">
        <v>388</v>
      </c>
      <c r="AT57" s="76">
        <v>415</v>
      </c>
    </row>
    <row r="58" spans="2:46" x14ac:dyDescent="0.25">
      <c r="B58" s="75" t="s">
        <v>448</v>
      </c>
      <c r="C58" s="76">
        <v>158</v>
      </c>
      <c r="AS58" s="75" t="s">
        <v>443</v>
      </c>
      <c r="AT58" s="76">
        <v>414</v>
      </c>
    </row>
    <row r="59" spans="2:46" x14ac:dyDescent="0.25">
      <c r="B59" s="75" t="s">
        <v>433</v>
      </c>
      <c r="C59" s="76">
        <v>158</v>
      </c>
      <c r="AS59" s="75" t="s">
        <v>437</v>
      </c>
      <c r="AT59" s="76">
        <v>411</v>
      </c>
    </row>
    <row r="60" spans="2:46" x14ac:dyDescent="0.25">
      <c r="B60" s="75" t="s">
        <v>394</v>
      </c>
      <c r="C60" s="76">
        <v>158</v>
      </c>
      <c r="AS60" s="77" t="s">
        <v>426</v>
      </c>
      <c r="AT60" s="78">
        <v>411</v>
      </c>
    </row>
    <row r="61" spans="2:46" x14ac:dyDescent="0.25">
      <c r="B61" s="75" t="s">
        <v>453</v>
      </c>
      <c r="C61" s="76">
        <v>158</v>
      </c>
      <c r="AS61" s="75" t="s">
        <v>434</v>
      </c>
      <c r="AT61" s="76">
        <v>410</v>
      </c>
    </row>
    <row r="62" spans="2:46" x14ac:dyDescent="0.25">
      <c r="B62" s="75" t="s">
        <v>384</v>
      </c>
      <c r="C62" s="76">
        <v>157</v>
      </c>
      <c r="AS62" s="75" t="s">
        <v>435</v>
      </c>
      <c r="AT62" s="76">
        <v>409</v>
      </c>
    </row>
    <row r="63" spans="2:46" x14ac:dyDescent="0.25">
      <c r="B63" s="75" t="s">
        <v>422</v>
      </c>
      <c r="C63" s="76">
        <v>157</v>
      </c>
      <c r="AS63" s="75" t="s">
        <v>439</v>
      </c>
      <c r="AT63" s="76">
        <v>407</v>
      </c>
    </row>
    <row r="64" spans="2:46" x14ac:dyDescent="0.25">
      <c r="B64" s="75" t="s">
        <v>439</v>
      </c>
      <c r="C64" s="76">
        <v>157</v>
      </c>
      <c r="AS64" s="75" t="s">
        <v>433</v>
      </c>
      <c r="AT64" s="81">
        <v>406</v>
      </c>
    </row>
    <row r="65" spans="2:47" x14ac:dyDescent="0.25">
      <c r="B65" s="75" t="s">
        <v>459</v>
      </c>
      <c r="C65" s="76">
        <v>157</v>
      </c>
      <c r="AS65" s="75" t="s">
        <v>446</v>
      </c>
      <c r="AT65" s="76">
        <v>406</v>
      </c>
    </row>
    <row r="66" spans="2:47" x14ac:dyDescent="0.25">
      <c r="B66" s="75" t="s">
        <v>381</v>
      </c>
      <c r="C66" s="76">
        <v>156</v>
      </c>
      <c r="AS66" s="77" t="s">
        <v>386</v>
      </c>
      <c r="AT66" s="78">
        <v>403</v>
      </c>
    </row>
    <row r="67" spans="2:47" x14ac:dyDescent="0.25">
      <c r="B67" s="75" t="s">
        <v>427</v>
      </c>
      <c r="C67" s="76">
        <v>156</v>
      </c>
      <c r="AS67" s="77" t="s">
        <v>421</v>
      </c>
      <c r="AT67" s="78">
        <v>400</v>
      </c>
    </row>
    <row r="68" spans="2:47" x14ac:dyDescent="0.25">
      <c r="B68" s="75" t="s">
        <v>419</v>
      </c>
      <c r="C68" s="76">
        <v>156</v>
      </c>
      <c r="AS68" s="75"/>
      <c r="AT68" s="76"/>
    </row>
    <row r="69" spans="2:47" x14ac:dyDescent="0.25">
      <c r="B69" s="75" t="s">
        <v>395</v>
      </c>
      <c r="C69" s="76">
        <v>156</v>
      </c>
      <c r="AS69" s="75"/>
      <c r="AT69" s="76"/>
    </row>
    <row r="70" spans="2:47" x14ac:dyDescent="0.25">
      <c r="B70" s="75" t="s">
        <v>450</v>
      </c>
      <c r="C70" s="76">
        <v>155</v>
      </c>
      <c r="AS70" s="75"/>
      <c r="AT70" s="76"/>
    </row>
    <row r="71" spans="2:47" x14ac:dyDescent="0.25">
      <c r="B71" s="75" t="s">
        <v>410</v>
      </c>
      <c r="C71" s="76">
        <v>155</v>
      </c>
      <c r="AS71" s="77"/>
      <c r="AT71" s="78"/>
    </row>
    <row r="72" spans="2:47" x14ac:dyDescent="0.25">
      <c r="B72" s="75" t="s">
        <v>446</v>
      </c>
      <c r="C72" s="76">
        <v>155</v>
      </c>
      <c r="AS72" s="75"/>
      <c r="AT72" s="76"/>
    </row>
    <row r="73" spans="2:47" x14ac:dyDescent="0.25">
      <c r="B73" s="75" t="s">
        <v>443</v>
      </c>
      <c r="C73" s="76">
        <v>154</v>
      </c>
      <c r="AS73" s="75"/>
      <c r="AT73" s="76"/>
    </row>
    <row r="74" spans="2:47" x14ac:dyDescent="0.25">
      <c r="B74" s="75" t="s">
        <v>428</v>
      </c>
      <c r="C74" s="76">
        <v>153</v>
      </c>
      <c r="AS74" s="75"/>
      <c r="AT74" s="81"/>
    </row>
    <row r="75" spans="2:47" x14ac:dyDescent="0.25">
      <c r="B75" s="75" t="s">
        <v>437</v>
      </c>
      <c r="C75" s="76">
        <v>152</v>
      </c>
      <c r="AS75" s="75"/>
      <c r="AT75" s="76"/>
    </row>
    <row r="76" spans="2:47" x14ac:dyDescent="0.25">
      <c r="B76" s="75" t="s">
        <v>435</v>
      </c>
      <c r="C76" s="76">
        <v>151</v>
      </c>
      <c r="AS76" s="75"/>
      <c r="AT76" s="76"/>
    </row>
    <row r="77" spans="2:47" x14ac:dyDescent="0.25">
      <c r="B77" s="75" t="s">
        <v>405</v>
      </c>
      <c r="C77" s="76">
        <v>150</v>
      </c>
      <c r="AS77" s="75"/>
      <c r="AT77" s="76"/>
    </row>
    <row r="78" spans="2:47" x14ac:dyDescent="0.25">
      <c r="B78" s="75"/>
      <c r="C78" s="76"/>
      <c r="AS78" s="75"/>
      <c r="AT78" s="76"/>
      <c r="AU78" s="419"/>
    </row>
    <row r="79" spans="2:47" x14ac:dyDescent="0.25">
      <c r="B79" s="75"/>
      <c r="C79" s="76"/>
      <c r="AS79" s="75"/>
      <c r="AT79" s="76"/>
    </row>
  </sheetData>
  <sortState ref="B19:C77">
    <sortCondition descending="1" ref="C19"/>
  </sortState>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8"/>
  <sheetViews>
    <sheetView showGridLines="0" workbookViewId="0">
      <selection activeCell="B80" sqref="B80"/>
    </sheetView>
  </sheetViews>
  <sheetFormatPr defaultRowHeight="15.75" x14ac:dyDescent="0.25"/>
  <cols>
    <col min="1" max="1" width="2.140625" style="55" customWidth="1"/>
    <col min="2" max="2" width="21.7109375" style="55" bestFit="1" customWidth="1"/>
    <col min="3" max="3" width="2.140625" style="56" customWidth="1"/>
    <col min="4" max="4" width="22.42578125" style="55" customWidth="1"/>
    <col min="5" max="5" width="2.140625" style="56" customWidth="1"/>
    <col min="6" max="6" width="20.85546875" style="55" bestFit="1" customWidth="1"/>
    <col min="7" max="7" width="2.140625" style="55" customWidth="1"/>
    <col min="8" max="8" width="19.85546875" style="55" bestFit="1" customWidth="1"/>
    <col min="9" max="9" width="2.140625" style="55" customWidth="1"/>
    <col min="10" max="10" width="20" style="55" bestFit="1" customWidth="1"/>
    <col min="11" max="11" width="2.140625" style="55" customWidth="1"/>
    <col min="12" max="12" width="19.5703125" style="55" customWidth="1"/>
    <col min="13" max="13" width="2.28515625" style="55" customWidth="1"/>
    <col min="14" max="16384" width="9.140625" style="55"/>
  </cols>
  <sheetData>
    <row r="1" spans="2:12" ht="35.25" customHeight="1" x14ac:dyDescent="0.25">
      <c r="B1" s="461" t="s">
        <v>232</v>
      </c>
      <c r="C1" s="461"/>
      <c r="D1" s="461"/>
      <c r="E1" s="461"/>
      <c r="F1" s="461"/>
      <c r="G1" s="461"/>
      <c r="H1" s="461"/>
      <c r="I1" s="461"/>
      <c r="J1" s="461"/>
      <c r="K1" s="461"/>
      <c r="L1" s="461"/>
    </row>
    <row r="2" spans="2:12" ht="7.5" customHeight="1" x14ac:dyDescent="0.25"/>
    <row r="3" spans="2:12" s="60" customFormat="1" x14ac:dyDescent="0.25">
      <c r="B3" s="57" t="s">
        <v>176</v>
      </c>
      <c r="C3" s="58"/>
      <c r="D3" s="57" t="s">
        <v>228</v>
      </c>
      <c r="E3" s="58"/>
      <c r="F3" s="57" t="s">
        <v>193</v>
      </c>
      <c r="G3" s="58"/>
      <c r="H3" s="57" t="s">
        <v>125</v>
      </c>
      <c r="I3" s="59"/>
      <c r="J3" s="57" t="s">
        <v>174</v>
      </c>
      <c r="L3" s="57" t="s">
        <v>171</v>
      </c>
    </row>
    <row r="4" spans="2:12" x14ac:dyDescent="0.25">
      <c r="B4" s="61" t="s">
        <v>235</v>
      </c>
      <c r="C4" s="55"/>
      <c r="D4" s="61" t="s">
        <v>255</v>
      </c>
      <c r="E4" s="55"/>
      <c r="F4" s="61" t="s">
        <v>237</v>
      </c>
      <c r="H4" s="61" t="s">
        <v>247</v>
      </c>
      <c r="I4" s="62"/>
      <c r="J4" s="61" t="s">
        <v>261</v>
      </c>
      <c r="L4" s="61" t="s">
        <v>258</v>
      </c>
    </row>
    <row r="5" spans="2:12" x14ac:dyDescent="0.25">
      <c r="B5" s="61" t="s">
        <v>79</v>
      </c>
      <c r="C5" s="55"/>
      <c r="D5" s="61" t="s">
        <v>161</v>
      </c>
      <c r="E5" s="55"/>
      <c r="F5" s="61" t="s">
        <v>77</v>
      </c>
      <c r="H5" s="61" t="s">
        <v>42</v>
      </c>
      <c r="I5" s="62"/>
      <c r="J5" s="61" t="s">
        <v>73</v>
      </c>
      <c r="L5" s="61" t="s">
        <v>187</v>
      </c>
    </row>
    <row r="6" spans="2:12" x14ac:dyDescent="0.25">
      <c r="B6" s="61" t="s">
        <v>81</v>
      </c>
      <c r="C6" s="55"/>
      <c r="D6" s="61" t="s">
        <v>163</v>
      </c>
      <c r="E6" s="55"/>
      <c r="F6" s="61" t="s">
        <v>75</v>
      </c>
      <c r="H6" s="61" t="s">
        <v>160</v>
      </c>
      <c r="I6" s="62"/>
      <c r="J6" s="61" t="s">
        <v>72</v>
      </c>
      <c r="L6" s="61" t="s">
        <v>123</v>
      </c>
    </row>
    <row r="7" spans="2:12" x14ac:dyDescent="0.25">
      <c r="B7" s="61" t="s">
        <v>82</v>
      </c>
      <c r="C7" s="55"/>
      <c r="D7" s="61" t="s">
        <v>723</v>
      </c>
      <c r="E7" s="55"/>
      <c r="F7" s="61" t="s">
        <v>76</v>
      </c>
      <c r="H7" s="61" t="s">
        <v>214</v>
      </c>
      <c r="I7" s="62"/>
      <c r="J7" s="61" t="s">
        <v>64</v>
      </c>
      <c r="L7" s="61" t="s">
        <v>259</v>
      </c>
    </row>
    <row r="8" spans="2:12" x14ac:dyDescent="0.25">
      <c r="B8" s="61" t="s">
        <v>145</v>
      </c>
      <c r="C8" s="55"/>
      <c r="D8" s="61" t="s">
        <v>223</v>
      </c>
      <c r="E8" s="55"/>
      <c r="F8" s="61" t="s">
        <v>192</v>
      </c>
      <c r="H8" s="61" t="s">
        <v>368</v>
      </c>
      <c r="I8" s="62"/>
      <c r="J8" s="61" t="s">
        <v>87</v>
      </c>
      <c r="L8" s="61" t="s">
        <v>607</v>
      </c>
    </row>
    <row r="9" spans="2:12" x14ac:dyDescent="0.25">
      <c r="B9" s="61"/>
      <c r="C9" s="55"/>
      <c r="D9" s="61"/>
      <c r="E9" s="55"/>
      <c r="F9" s="61"/>
      <c r="H9" s="61"/>
      <c r="I9" s="62"/>
      <c r="J9" s="61"/>
      <c r="L9" s="61"/>
    </row>
    <row r="10" spans="2:12" s="60" customFormat="1" x14ac:dyDescent="0.25">
      <c r="B10" s="63" t="s">
        <v>55</v>
      </c>
      <c r="C10" s="58"/>
      <c r="D10" s="63" t="s">
        <v>55</v>
      </c>
      <c r="E10" s="58"/>
      <c r="F10" s="63" t="s">
        <v>55</v>
      </c>
      <c r="G10" s="58"/>
      <c r="H10" s="63" t="s">
        <v>55</v>
      </c>
      <c r="I10" s="59"/>
      <c r="J10" s="63" t="s">
        <v>55</v>
      </c>
      <c r="L10" s="63" t="s">
        <v>55</v>
      </c>
    </row>
    <row r="11" spans="2:12" x14ac:dyDescent="0.25">
      <c r="B11" s="61" t="s">
        <v>217</v>
      </c>
      <c r="C11" s="55"/>
      <c r="D11" s="61" t="s">
        <v>256</v>
      </c>
      <c r="E11" s="55"/>
      <c r="F11" s="61" t="s">
        <v>61</v>
      </c>
      <c r="H11" s="61" t="s">
        <v>164</v>
      </c>
      <c r="I11" s="62"/>
      <c r="J11" s="61" t="s">
        <v>215</v>
      </c>
      <c r="L11" s="61" t="s">
        <v>364</v>
      </c>
    </row>
    <row r="12" spans="2:12" x14ac:dyDescent="0.25">
      <c r="B12" s="61" t="s">
        <v>83</v>
      </c>
      <c r="C12" s="55"/>
      <c r="D12" s="61" t="s">
        <v>257</v>
      </c>
      <c r="E12" s="55"/>
      <c r="F12" s="61" t="s">
        <v>78</v>
      </c>
      <c r="H12" s="61" t="s">
        <v>249</v>
      </c>
      <c r="I12" s="62"/>
      <c r="J12" s="61" t="s">
        <v>371</v>
      </c>
      <c r="L12" s="61" t="s">
        <v>70</v>
      </c>
    </row>
    <row r="13" spans="2:12" x14ac:dyDescent="0.25">
      <c r="B13" s="61" t="s">
        <v>236</v>
      </c>
      <c r="C13" s="55"/>
      <c r="D13" s="61" t="s">
        <v>454</v>
      </c>
      <c r="E13" s="55"/>
      <c r="F13" s="61" t="s">
        <v>86</v>
      </c>
      <c r="H13" s="61" t="s">
        <v>162</v>
      </c>
      <c r="I13" s="62"/>
      <c r="J13" s="61" t="s">
        <v>552</v>
      </c>
      <c r="L13" s="61" t="s">
        <v>136</v>
      </c>
    </row>
    <row r="14" spans="2:12" x14ac:dyDescent="0.25">
      <c r="B14" s="61" t="s">
        <v>154</v>
      </c>
      <c r="C14" s="55"/>
      <c r="D14" s="61" t="s">
        <v>692</v>
      </c>
      <c r="E14" s="55"/>
      <c r="F14" s="61" t="s">
        <v>238</v>
      </c>
      <c r="H14" s="61" t="s">
        <v>248</v>
      </c>
      <c r="I14" s="62"/>
      <c r="J14" s="61" t="s">
        <v>737</v>
      </c>
      <c r="L14" s="61" t="s">
        <v>152</v>
      </c>
    </row>
    <row r="15" spans="2:12" x14ac:dyDescent="0.25">
      <c r="B15" s="64" t="s">
        <v>80</v>
      </c>
      <c r="C15" s="55"/>
      <c r="D15" s="64"/>
      <c r="E15" s="55"/>
      <c r="F15" s="64" t="s">
        <v>673</v>
      </c>
      <c r="H15" s="64"/>
      <c r="I15" s="62"/>
      <c r="J15" s="64" t="s">
        <v>738</v>
      </c>
      <c r="L15" s="64"/>
    </row>
    <row r="16" spans="2:12" ht="9" customHeight="1" x14ac:dyDescent="0.25"/>
    <row r="17" spans="2:13" s="60" customFormat="1" x14ac:dyDescent="0.25">
      <c r="B17" s="57" t="s">
        <v>180</v>
      </c>
      <c r="C17" s="65"/>
      <c r="D17" s="57" t="s">
        <v>178</v>
      </c>
      <c r="E17" s="58"/>
      <c r="F17" s="57" t="s">
        <v>172</v>
      </c>
      <c r="G17" s="58"/>
      <c r="H17" s="57" t="s">
        <v>175</v>
      </c>
      <c r="I17" s="59"/>
      <c r="J17" s="57" t="s">
        <v>173</v>
      </c>
      <c r="K17" s="65"/>
      <c r="L17" s="57" t="s">
        <v>229</v>
      </c>
      <c r="M17" s="58"/>
    </row>
    <row r="18" spans="2:13" x14ac:dyDescent="0.25">
      <c r="B18" s="61" t="s">
        <v>242</v>
      </c>
      <c r="D18" s="61" t="s">
        <v>240</v>
      </c>
      <c r="E18" s="55"/>
      <c r="F18" s="61" t="s">
        <v>239</v>
      </c>
      <c r="H18" s="61" t="s">
        <v>260</v>
      </c>
      <c r="I18" s="62"/>
      <c r="J18" s="61" t="s">
        <v>233</v>
      </c>
      <c r="K18" s="56"/>
      <c r="L18" s="61" t="s">
        <v>250</v>
      </c>
    </row>
    <row r="19" spans="2:13" x14ac:dyDescent="0.25">
      <c r="B19" s="61" t="s">
        <v>60</v>
      </c>
      <c r="D19" s="61" t="s">
        <v>67</v>
      </c>
      <c r="E19" s="55"/>
      <c r="F19" s="61" t="s">
        <v>157</v>
      </c>
      <c r="H19" s="61" t="s">
        <v>119</v>
      </c>
      <c r="I19" s="62"/>
      <c r="J19" s="61" t="s">
        <v>74</v>
      </c>
      <c r="K19" s="56"/>
      <c r="L19" s="61" t="s">
        <v>224</v>
      </c>
    </row>
    <row r="20" spans="2:13" x14ac:dyDescent="0.25">
      <c r="B20" s="61" t="s">
        <v>57</v>
      </c>
      <c r="D20" s="61" t="s">
        <v>216</v>
      </c>
      <c r="E20" s="55"/>
      <c r="F20" s="61" t="s">
        <v>218</v>
      </c>
      <c r="H20" s="61" t="s">
        <v>140</v>
      </c>
      <c r="I20" s="62"/>
      <c r="J20" s="61" t="s">
        <v>234</v>
      </c>
      <c r="K20" s="56"/>
      <c r="L20" s="61" t="s">
        <v>141</v>
      </c>
    </row>
    <row r="21" spans="2:13" x14ac:dyDescent="0.25">
      <c r="B21" s="61" t="s">
        <v>58</v>
      </c>
      <c r="D21" s="61" t="s">
        <v>241</v>
      </c>
      <c r="E21" s="55"/>
      <c r="F21" s="61" t="s">
        <v>156</v>
      </c>
      <c r="H21" s="61" t="s">
        <v>138</v>
      </c>
      <c r="I21" s="62"/>
      <c r="J21" s="61" t="s">
        <v>63</v>
      </c>
      <c r="K21" s="56"/>
      <c r="L21" s="61" t="s">
        <v>166</v>
      </c>
    </row>
    <row r="22" spans="2:13" x14ac:dyDescent="0.25">
      <c r="B22" s="61" t="s">
        <v>69</v>
      </c>
      <c r="D22" s="61" t="s">
        <v>146</v>
      </c>
      <c r="E22" s="55"/>
      <c r="F22" s="61" t="s">
        <v>118</v>
      </c>
      <c r="H22" s="61" t="s">
        <v>137</v>
      </c>
      <c r="I22" s="62"/>
      <c r="J22" s="61" t="s">
        <v>65</v>
      </c>
      <c r="K22" s="56"/>
      <c r="L22" s="61" t="s">
        <v>165</v>
      </c>
    </row>
    <row r="23" spans="2:13" x14ac:dyDescent="0.25">
      <c r="B23" s="61"/>
      <c r="D23" s="61"/>
      <c r="E23" s="55"/>
      <c r="F23" s="61"/>
      <c r="H23" s="61"/>
      <c r="I23" s="62"/>
      <c r="J23" s="61"/>
      <c r="K23" s="56"/>
      <c r="L23" s="61"/>
    </row>
    <row r="24" spans="2:13" s="60" customFormat="1" x14ac:dyDescent="0.25">
      <c r="B24" s="63" t="s">
        <v>55</v>
      </c>
      <c r="C24" s="65"/>
      <c r="D24" s="63" t="s">
        <v>55</v>
      </c>
      <c r="E24" s="58"/>
      <c r="F24" s="63" t="s">
        <v>55</v>
      </c>
      <c r="G24" s="58"/>
      <c r="H24" s="63" t="s">
        <v>55</v>
      </c>
      <c r="I24" s="59"/>
      <c r="J24" s="63" t="s">
        <v>55</v>
      </c>
      <c r="K24" s="65"/>
      <c r="L24" s="63" t="s">
        <v>55</v>
      </c>
      <c r="M24" s="58"/>
    </row>
    <row r="25" spans="2:13" x14ac:dyDescent="0.25">
      <c r="B25" s="61" t="s">
        <v>62</v>
      </c>
      <c r="D25" s="61" t="s">
        <v>68</v>
      </c>
      <c r="E25" s="55"/>
      <c r="F25" s="61" t="s">
        <v>142</v>
      </c>
      <c r="H25" s="61" t="s">
        <v>139</v>
      </c>
      <c r="I25" s="62"/>
      <c r="J25" s="61" t="s">
        <v>222</v>
      </c>
      <c r="K25" s="56"/>
      <c r="L25" s="61" t="s">
        <v>532</v>
      </c>
    </row>
    <row r="26" spans="2:13" x14ac:dyDescent="0.25">
      <c r="B26" s="61" t="s">
        <v>59</v>
      </c>
      <c r="D26" s="61" t="s">
        <v>85</v>
      </c>
      <c r="E26" s="55"/>
      <c r="F26" s="61" t="s">
        <v>155</v>
      </c>
      <c r="H26" s="61" t="s">
        <v>153</v>
      </c>
      <c r="I26" s="62"/>
      <c r="J26" s="61" t="s">
        <v>564</v>
      </c>
      <c r="K26" s="56"/>
      <c r="L26" s="61" t="s">
        <v>251</v>
      </c>
    </row>
    <row r="27" spans="2:13" x14ac:dyDescent="0.25">
      <c r="B27" s="61" t="s">
        <v>143</v>
      </c>
      <c r="D27" s="61" t="s">
        <v>499</v>
      </c>
      <c r="E27" s="55"/>
      <c r="F27" s="61" t="s">
        <v>221</v>
      </c>
      <c r="H27" s="61" t="s">
        <v>120</v>
      </c>
      <c r="I27" s="62"/>
      <c r="J27" s="61"/>
      <c r="K27" s="56"/>
      <c r="L27" s="61" t="s">
        <v>66</v>
      </c>
    </row>
    <row r="28" spans="2:13" x14ac:dyDescent="0.25">
      <c r="B28" s="61" t="s">
        <v>243</v>
      </c>
      <c r="D28" s="61"/>
      <c r="E28" s="55"/>
      <c r="F28" s="61" t="s">
        <v>732</v>
      </c>
      <c r="H28" s="61"/>
      <c r="I28" s="62"/>
      <c r="J28" s="61"/>
      <c r="K28" s="56"/>
      <c r="L28" s="61" t="s">
        <v>151</v>
      </c>
    </row>
    <row r="29" spans="2:13" x14ac:dyDescent="0.25">
      <c r="B29" s="64"/>
      <c r="D29" s="64"/>
      <c r="E29" s="55"/>
      <c r="F29" s="64"/>
      <c r="H29" s="64"/>
      <c r="I29" s="62"/>
      <c r="J29" s="64"/>
      <c r="K29" s="56"/>
      <c r="L29" s="64" t="s">
        <v>618</v>
      </c>
    </row>
    <row r="31" spans="2:13" x14ac:dyDescent="0.25">
      <c r="B31" s="57" t="s">
        <v>177</v>
      </c>
      <c r="C31" s="65"/>
      <c r="D31" s="57" t="s">
        <v>179</v>
      </c>
    </row>
    <row r="32" spans="2:13" x14ac:dyDescent="0.25">
      <c r="B32" s="61" t="s">
        <v>244</v>
      </c>
      <c r="D32" s="61" t="s">
        <v>252</v>
      </c>
    </row>
    <row r="33" spans="2:4" x14ac:dyDescent="0.25">
      <c r="B33" s="61" t="s">
        <v>56</v>
      </c>
      <c r="D33" s="61" t="s">
        <v>71</v>
      </c>
    </row>
    <row r="34" spans="2:4" x14ac:dyDescent="0.25">
      <c r="B34" s="61" t="s">
        <v>149</v>
      </c>
      <c r="D34" s="61" t="s">
        <v>124</v>
      </c>
    </row>
    <row r="35" spans="2:4" x14ac:dyDescent="0.25">
      <c r="B35" s="61" t="s">
        <v>126</v>
      </c>
      <c r="D35" s="61" t="s">
        <v>54</v>
      </c>
    </row>
    <row r="36" spans="2:4" x14ac:dyDescent="0.25">
      <c r="B36" s="61" t="s">
        <v>150</v>
      </c>
      <c r="D36" s="61" t="s">
        <v>53</v>
      </c>
    </row>
    <row r="37" spans="2:4" x14ac:dyDescent="0.25">
      <c r="B37" s="61"/>
      <c r="D37" s="61"/>
    </row>
    <row r="38" spans="2:4" x14ac:dyDescent="0.25">
      <c r="B38" s="63" t="s">
        <v>55</v>
      </c>
      <c r="C38" s="65"/>
      <c r="D38" s="63" t="s">
        <v>55</v>
      </c>
    </row>
    <row r="39" spans="2:4" x14ac:dyDescent="0.25">
      <c r="B39" s="61" t="s">
        <v>158</v>
      </c>
      <c r="D39" s="61" t="s">
        <v>144</v>
      </c>
    </row>
    <row r="40" spans="2:4" x14ac:dyDescent="0.25">
      <c r="B40" s="61" t="s">
        <v>159</v>
      </c>
      <c r="D40" s="61" t="s">
        <v>253</v>
      </c>
    </row>
    <row r="41" spans="2:4" x14ac:dyDescent="0.25">
      <c r="B41" s="61" t="s">
        <v>245</v>
      </c>
      <c r="D41" s="61" t="s">
        <v>254</v>
      </c>
    </row>
    <row r="42" spans="2:4" x14ac:dyDescent="0.25">
      <c r="B42" s="61" t="s">
        <v>246</v>
      </c>
      <c r="D42" s="61" t="s">
        <v>365</v>
      </c>
    </row>
    <row r="43" spans="2:4" x14ac:dyDescent="0.25">
      <c r="B43" s="64" t="s">
        <v>369</v>
      </c>
      <c r="D43" s="64"/>
    </row>
    <row r="45" spans="2:4" x14ac:dyDescent="0.25">
      <c r="B45" s="100" t="s">
        <v>189</v>
      </c>
      <c r="D45" s="99" t="s">
        <v>188</v>
      </c>
    </row>
    <row r="46" spans="2:4" x14ac:dyDescent="0.25">
      <c r="B46" s="98">
        <v>41131</v>
      </c>
      <c r="D46" s="55" t="s">
        <v>363</v>
      </c>
    </row>
    <row r="47" spans="2:4" x14ac:dyDescent="0.25">
      <c r="B47" s="98">
        <v>41142</v>
      </c>
      <c r="D47" s="55" t="s">
        <v>366</v>
      </c>
    </row>
    <row r="48" spans="2:4" x14ac:dyDescent="0.25">
      <c r="B48" s="98">
        <v>41143</v>
      </c>
      <c r="D48" s="55" t="s">
        <v>372</v>
      </c>
    </row>
    <row r="49" spans="2:5" x14ac:dyDescent="0.25">
      <c r="B49" s="98">
        <v>41148</v>
      </c>
      <c r="D49" s="55" t="s">
        <v>367</v>
      </c>
    </row>
    <row r="50" spans="2:5" x14ac:dyDescent="0.25">
      <c r="B50" s="98">
        <v>41149</v>
      </c>
      <c r="D50" s="55" t="s">
        <v>370</v>
      </c>
    </row>
    <row r="51" spans="2:5" x14ac:dyDescent="0.25">
      <c r="B51" s="98">
        <v>41173</v>
      </c>
      <c r="D51" s="55" t="s">
        <v>500</v>
      </c>
    </row>
    <row r="52" spans="2:5" x14ac:dyDescent="0.25">
      <c r="B52" s="98">
        <v>41197</v>
      </c>
      <c r="D52" s="55" t="s">
        <v>531</v>
      </c>
      <c r="E52" s="55"/>
    </row>
    <row r="53" spans="2:5" x14ac:dyDescent="0.25">
      <c r="B53" s="98">
        <v>41209</v>
      </c>
      <c r="D53" s="55" t="s">
        <v>551</v>
      </c>
      <c r="E53" s="55"/>
    </row>
    <row r="54" spans="2:5" x14ac:dyDescent="0.25">
      <c r="B54" s="98">
        <v>41214</v>
      </c>
      <c r="D54" s="55" t="s">
        <v>565</v>
      </c>
      <c r="E54" s="55"/>
    </row>
    <row r="55" spans="2:5" x14ac:dyDescent="0.25">
      <c r="B55" s="98">
        <v>41250</v>
      </c>
      <c r="D55" s="55" t="s">
        <v>619</v>
      </c>
      <c r="E55" s="55"/>
    </row>
    <row r="56" spans="2:5" x14ac:dyDescent="0.25">
      <c r="B56" s="98">
        <v>41252</v>
      </c>
      <c r="D56" s="55" t="s">
        <v>596</v>
      </c>
    </row>
    <row r="57" spans="2:5" x14ac:dyDescent="0.25">
      <c r="B57" s="98">
        <v>41253</v>
      </c>
      <c r="D57" s="55" t="s">
        <v>597</v>
      </c>
    </row>
    <row r="58" spans="2:5" x14ac:dyDescent="0.25">
      <c r="B58" s="98">
        <v>41255</v>
      </c>
      <c r="D58" s="55" t="s">
        <v>608</v>
      </c>
    </row>
    <row r="59" spans="2:5" x14ac:dyDescent="0.25">
      <c r="B59" s="98">
        <v>41255</v>
      </c>
      <c r="D59" s="55" t="s">
        <v>617</v>
      </c>
    </row>
    <row r="60" spans="2:5" x14ac:dyDescent="0.25">
      <c r="B60" s="98">
        <v>41271</v>
      </c>
      <c r="D60" s="55" t="s">
        <v>641</v>
      </c>
    </row>
    <row r="61" spans="2:5" x14ac:dyDescent="0.25">
      <c r="B61" s="98">
        <v>41300</v>
      </c>
      <c r="D61" s="55" t="s">
        <v>693</v>
      </c>
    </row>
    <row r="62" spans="2:5" x14ac:dyDescent="0.25">
      <c r="B62" s="98">
        <v>41332</v>
      </c>
      <c r="D62" s="55" t="s">
        <v>724</v>
      </c>
    </row>
    <row r="63" spans="2:5" x14ac:dyDescent="0.25">
      <c r="B63" s="98">
        <v>41332</v>
      </c>
      <c r="D63" s="55" t="s">
        <v>725</v>
      </c>
    </row>
    <row r="64" spans="2:5" x14ac:dyDescent="0.25">
      <c r="B64" s="98">
        <v>41336</v>
      </c>
      <c r="D64" s="55" t="s">
        <v>721</v>
      </c>
    </row>
    <row r="65" spans="2:4" x14ac:dyDescent="0.25">
      <c r="B65" s="98">
        <v>41336</v>
      </c>
      <c r="D65" s="55" t="s">
        <v>722</v>
      </c>
    </row>
    <row r="66" spans="2:4" x14ac:dyDescent="0.25">
      <c r="B66" s="98">
        <v>41348</v>
      </c>
      <c r="D66" s="55" t="s">
        <v>733</v>
      </c>
    </row>
    <row r="67" spans="2:4" x14ac:dyDescent="0.25">
      <c r="B67" s="98">
        <v>41355</v>
      </c>
      <c r="D67" s="55" t="s">
        <v>736</v>
      </c>
    </row>
    <row r="68" spans="2:4" x14ac:dyDescent="0.25">
      <c r="B68" s="98"/>
    </row>
    <row r="69" spans="2:4" x14ac:dyDescent="0.25">
      <c r="B69" s="98"/>
    </row>
    <row r="70" spans="2:4" x14ac:dyDescent="0.25">
      <c r="B70" s="98"/>
    </row>
    <row r="71" spans="2:4" x14ac:dyDescent="0.25">
      <c r="B71" s="98"/>
    </row>
    <row r="72" spans="2:4" x14ac:dyDescent="0.25">
      <c r="B72" s="98"/>
    </row>
    <row r="73" spans="2:4" x14ac:dyDescent="0.25">
      <c r="B73" s="98"/>
    </row>
    <row r="74" spans="2:4" x14ac:dyDescent="0.25">
      <c r="B74" s="98"/>
    </row>
    <row r="75" spans="2:4" x14ac:dyDescent="0.25">
      <c r="B75" s="98"/>
    </row>
    <row r="76" spans="2:4" x14ac:dyDescent="0.25">
      <c r="B76" s="98"/>
    </row>
    <row r="77" spans="2:4" x14ac:dyDescent="0.25">
      <c r="B77" s="98"/>
    </row>
    <row r="78" spans="2:4" x14ac:dyDescent="0.25">
      <c r="B78" s="98"/>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S38" sqref="S3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62" t="s">
        <v>194</v>
      </c>
      <c r="B1" s="463"/>
      <c r="C1" s="463"/>
      <c r="D1" s="463"/>
      <c r="E1" s="463"/>
      <c r="F1" s="463"/>
      <c r="G1" s="463"/>
      <c r="H1" s="463"/>
      <c r="I1" s="464"/>
      <c r="J1" s="101"/>
      <c r="K1" s="462" t="s">
        <v>88</v>
      </c>
      <c r="L1" s="463"/>
      <c r="M1" s="463"/>
      <c r="N1" s="463"/>
      <c r="O1" s="463"/>
      <c r="P1" s="463"/>
      <c r="Q1" s="463"/>
      <c r="R1" s="463"/>
      <c r="S1" s="463"/>
      <c r="T1" s="463"/>
      <c r="U1" s="463"/>
      <c r="V1" s="463"/>
      <c r="W1" s="463"/>
      <c r="X1" s="463"/>
      <c r="Y1" s="464"/>
    </row>
    <row r="2" spans="1:25" ht="15" x14ac:dyDescent="0.2">
      <c r="A2" s="465"/>
      <c r="B2" s="466"/>
      <c r="C2" s="466"/>
      <c r="D2" s="466"/>
      <c r="E2" s="466"/>
      <c r="F2" s="466"/>
      <c r="G2" s="466"/>
      <c r="H2" s="466"/>
      <c r="I2" s="467"/>
      <c r="J2" s="102"/>
      <c r="K2" s="468" t="s">
        <v>92</v>
      </c>
      <c r="L2" s="469"/>
      <c r="M2" s="469"/>
      <c r="N2" s="102"/>
      <c r="O2" s="469" t="s">
        <v>2</v>
      </c>
      <c r="P2" s="469"/>
      <c r="Q2" s="469"/>
      <c r="R2" s="102"/>
      <c r="S2" s="469" t="s">
        <v>90</v>
      </c>
      <c r="T2" s="469"/>
      <c r="U2" s="469"/>
      <c r="V2" s="102"/>
      <c r="W2" s="469" t="s">
        <v>91</v>
      </c>
      <c r="X2" s="469"/>
      <c r="Y2" s="470"/>
    </row>
    <row r="3" spans="1:25" ht="15" x14ac:dyDescent="0.25">
      <c r="A3" s="103"/>
      <c r="B3" s="104" t="s">
        <v>95</v>
      </c>
      <c r="C3" s="101"/>
      <c r="D3" s="101"/>
      <c r="E3" s="101"/>
      <c r="F3" s="101"/>
      <c r="G3" s="101"/>
      <c r="H3" s="105"/>
      <c r="I3" s="106"/>
      <c r="J3" s="107"/>
      <c r="K3" s="108"/>
      <c r="L3" s="109" t="s">
        <v>0</v>
      </c>
      <c r="M3" s="109" t="s">
        <v>1</v>
      </c>
      <c r="N3" s="107"/>
      <c r="O3" s="109"/>
      <c r="P3" s="109" t="s">
        <v>0</v>
      </c>
      <c r="Q3" s="109" t="s">
        <v>1</v>
      </c>
      <c r="R3" s="107"/>
      <c r="S3" s="109"/>
      <c r="T3" s="109" t="s">
        <v>0</v>
      </c>
      <c r="U3" s="109" t="s">
        <v>1</v>
      </c>
      <c r="V3" s="107"/>
      <c r="W3" s="109"/>
      <c r="X3" s="109" t="s">
        <v>0</v>
      </c>
      <c r="Y3" s="110" t="s">
        <v>1</v>
      </c>
    </row>
    <row r="4" spans="1:25" ht="15" x14ac:dyDescent="0.25">
      <c r="A4" s="103"/>
      <c r="B4" s="111" t="s">
        <v>108</v>
      </c>
      <c r="C4" s="101"/>
      <c r="D4" s="101"/>
      <c r="E4" s="101"/>
      <c r="F4" s="101"/>
      <c r="G4" s="101"/>
      <c r="H4" s="112">
        <f>14*5*26*39</f>
        <v>70980</v>
      </c>
      <c r="I4" s="106"/>
      <c r="J4" s="101"/>
      <c r="K4" s="113">
        <v>1</v>
      </c>
      <c r="L4" s="114">
        <v>6500</v>
      </c>
      <c r="M4" s="114">
        <f>L4/5</f>
        <v>1300</v>
      </c>
      <c r="N4" s="101"/>
      <c r="O4" s="115">
        <v>1</v>
      </c>
      <c r="P4" s="114">
        <v>2500</v>
      </c>
      <c r="Q4" s="114">
        <f>P4/5</f>
        <v>500</v>
      </c>
      <c r="R4" s="101"/>
      <c r="S4" s="115">
        <v>1</v>
      </c>
      <c r="T4" s="114">
        <v>625</v>
      </c>
      <c r="U4" s="114">
        <f>T4/5</f>
        <v>125</v>
      </c>
      <c r="V4" s="101"/>
      <c r="W4" s="115">
        <v>1</v>
      </c>
      <c r="X4" s="114">
        <v>375</v>
      </c>
      <c r="Y4" s="116">
        <f>X4/5</f>
        <v>75</v>
      </c>
    </row>
    <row r="5" spans="1:25" ht="15" x14ac:dyDescent="0.25">
      <c r="A5" s="103"/>
      <c r="B5" s="111" t="s">
        <v>3</v>
      </c>
      <c r="C5" s="101"/>
      <c r="D5" s="101"/>
      <c r="E5" s="101"/>
      <c r="F5" s="101"/>
      <c r="G5" s="101"/>
      <c r="H5" s="112">
        <f>200*14</f>
        <v>2800</v>
      </c>
      <c r="I5" s="106"/>
      <c r="J5" s="101"/>
      <c r="K5" s="113">
        <v>2</v>
      </c>
      <c r="L5" s="114">
        <v>5750</v>
      </c>
      <c r="M5" s="114">
        <f t="shared" ref="M5:M17" si="0">L5/5</f>
        <v>1150</v>
      </c>
      <c r="N5" s="101"/>
      <c r="O5" s="115">
        <v>2</v>
      </c>
      <c r="P5" s="114">
        <v>2000</v>
      </c>
      <c r="Q5" s="114">
        <f t="shared" ref="Q5:Q11" si="1">P5/5</f>
        <v>400</v>
      </c>
      <c r="R5" s="101"/>
      <c r="S5" s="115">
        <v>2</v>
      </c>
      <c r="T5" s="114">
        <v>500</v>
      </c>
      <c r="U5" s="114">
        <f>T5/5</f>
        <v>100</v>
      </c>
      <c r="V5" s="101"/>
      <c r="W5" s="115">
        <v>2</v>
      </c>
      <c r="X5" s="114">
        <v>325</v>
      </c>
      <c r="Y5" s="116">
        <f>X5/5</f>
        <v>65</v>
      </c>
    </row>
    <row r="6" spans="1:25" ht="15" x14ac:dyDescent="0.25">
      <c r="A6" s="103"/>
      <c r="B6" s="117" t="s">
        <v>106</v>
      </c>
      <c r="C6" s="101"/>
      <c r="D6" s="101"/>
      <c r="E6" s="101"/>
      <c r="F6" s="101"/>
      <c r="G6" s="101"/>
      <c r="H6" s="118">
        <f>SUM(H4:H5)</f>
        <v>73780</v>
      </c>
      <c r="I6" s="106"/>
      <c r="J6" s="101"/>
      <c r="K6" s="113">
        <v>3</v>
      </c>
      <c r="L6" s="114">
        <v>5000</v>
      </c>
      <c r="M6" s="114">
        <f t="shared" si="0"/>
        <v>1000</v>
      </c>
      <c r="N6" s="101"/>
      <c r="O6" s="115">
        <v>3</v>
      </c>
      <c r="P6" s="114">
        <v>1500</v>
      </c>
      <c r="Q6" s="114">
        <f t="shared" si="1"/>
        <v>300</v>
      </c>
      <c r="R6" s="101"/>
      <c r="S6" s="115">
        <v>3</v>
      </c>
      <c r="T6" s="114">
        <v>450</v>
      </c>
      <c r="U6" s="114">
        <f>T6/5</f>
        <v>90</v>
      </c>
      <c r="V6" s="101"/>
      <c r="W6" s="115">
        <v>3</v>
      </c>
      <c r="X6" s="114">
        <v>275</v>
      </c>
      <c r="Y6" s="116">
        <f>X6/5</f>
        <v>55</v>
      </c>
    </row>
    <row r="7" spans="1:25" ht="15" x14ac:dyDescent="0.25">
      <c r="A7" s="103"/>
      <c r="B7" s="101"/>
      <c r="C7" s="101"/>
      <c r="D7" s="101"/>
      <c r="E7" s="101"/>
      <c r="F7" s="101"/>
      <c r="G7" s="101"/>
      <c r="H7" s="112"/>
      <c r="I7" s="106"/>
      <c r="J7" s="101"/>
      <c r="K7" s="113">
        <v>4</v>
      </c>
      <c r="L7" s="114">
        <v>4500</v>
      </c>
      <c r="M7" s="114">
        <f t="shared" si="0"/>
        <v>900</v>
      </c>
      <c r="N7" s="101"/>
      <c r="O7" s="115">
        <v>4</v>
      </c>
      <c r="P7" s="114">
        <v>1500</v>
      </c>
      <c r="Q7" s="114">
        <f t="shared" si="1"/>
        <v>300</v>
      </c>
      <c r="R7" s="101"/>
      <c r="S7" s="119">
        <v>4</v>
      </c>
      <c r="T7" s="114">
        <v>400</v>
      </c>
      <c r="U7" s="114">
        <f>T7/5</f>
        <v>80</v>
      </c>
      <c r="V7" s="101"/>
      <c r="W7" s="119">
        <v>4</v>
      </c>
      <c r="X7" s="114">
        <v>200</v>
      </c>
      <c r="Y7" s="116">
        <f>X7/5</f>
        <v>40</v>
      </c>
    </row>
    <row r="8" spans="1:25" ht="15" x14ac:dyDescent="0.25">
      <c r="A8" s="103"/>
      <c r="B8" s="104" t="s">
        <v>96</v>
      </c>
      <c r="C8" s="101"/>
      <c r="D8" s="101"/>
      <c r="E8" s="101"/>
      <c r="F8" s="101"/>
      <c r="G8" s="101"/>
      <c r="H8" s="112"/>
      <c r="I8" s="106"/>
      <c r="J8" s="101"/>
      <c r="K8" s="113">
        <v>5</v>
      </c>
      <c r="L8" s="114">
        <v>4000</v>
      </c>
      <c r="M8" s="114">
        <f t="shared" si="0"/>
        <v>800</v>
      </c>
      <c r="N8" s="101"/>
      <c r="O8" s="115">
        <v>5</v>
      </c>
      <c r="P8" s="114">
        <v>1000</v>
      </c>
      <c r="Q8" s="114">
        <f t="shared" si="1"/>
        <v>200</v>
      </c>
      <c r="R8" s="101"/>
      <c r="S8" s="119"/>
      <c r="T8" s="114"/>
      <c r="U8" s="114"/>
      <c r="V8" s="101"/>
      <c r="W8" s="119"/>
      <c r="X8" s="114"/>
      <c r="Y8" s="116"/>
    </row>
    <row r="9" spans="1:25" ht="15" x14ac:dyDescent="0.25">
      <c r="A9" s="103"/>
      <c r="B9" s="111" t="s">
        <v>105</v>
      </c>
      <c r="C9" s="101"/>
      <c r="D9" s="101"/>
      <c r="E9" s="101"/>
      <c r="F9" s="101"/>
      <c r="G9" s="101"/>
      <c r="H9" s="120">
        <v>-600</v>
      </c>
      <c r="I9" s="106"/>
      <c r="J9" s="121"/>
      <c r="K9" s="113">
        <v>6</v>
      </c>
      <c r="L9" s="114">
        <v>3750</v>
      </c>
      <c r="M9" s="114">
        <f t="shared" si="0"/>
        <v>750</v>
      </c>
      <c r="N9" s="101"/>
      <c r="O9" s="115">
        <v>6</v>
      </c>
      <c r="P9" s="114">
        <v>1000</v>
      </c>
      <c r="Q9" s="114">
        <f t="shared" si="1"/>
        <v>200</v>
      </c>
      <c r="R9" s="101"/>
      <c r="S9" s="119"/>
      <c r="T9" s="114"/>
      <c r="U9" s="114"/>
      <c r="V9" s="101"/>
      <c r="W9" s="119"/>
      <c r="X9" s="114"/>
      <c r="Y9" s="116"/>
    </row>
    <row r="10" spans="1:25" ht="15" x14ac:dyDescent="0.25">
      <c r="A10" s="103"/>
      <c r="B10" s="111" t="s">
        <v>104</v>
      </c>
      <c r="C10" s="101"/>
      <c r="D10" s="101"/>
      <c r="E10" s="101"/>
      <c r="F10" s="101"/>
      <c r="G10" s="101"/>
      <c r="H10" s="120">
        <v>-500</v>
      </c>
      <c r="I10" s="106"/>
      <c r="J10" s="101"/>
      <c r="K10" s="113">
        <v>7</v>
      </c>
      <c r="L10" s="114">
        <v>3625</v>
      </c>
      <c r="M10" s="114">
        <f t="shared" si="0"/>
        <v>725</v>
      </c>
      <c r="N10" s="101"/>
      <c r="O10" s="115">
        <v>7</v>
      </c>
      <c r="P10" s="114">
        <v>1000</v>
      </c>
      <c r="Q10" s="114">
        <f t="shared" si="1"/>
        <v>200</v>
      </c>
      <c r="R10" s="101"/>
      <c r="S10" s="119"/>
      <c r="T10" s="114"/>
      <c r="U10" s="114"/>
      <c r="V10" s="101"/>
      <c r="W10" s="119"/>
      <c r="X10" s="114"/>
      <c r="Y10" s="116"/>
    </row>
    <row r="11" spans="1:25" ht="15" x14ac:dyDescent="0.25">
      <c r="A11" s="103"/>
      <c r="B11" s="111" t="s">
        <v>103</v>
      </c>
      <c r="C11" s="101"/>
      <c r="D11" s="101"/>
      <c r="E11" s="101"/>
      <c r="F11" s="101"/>
      <c r="G11" s="101"/>
      <c r="H11" s="120">
        <v>-130</v>
      </c>
      <c r="I11" s="106"/>
      <c r="J11" s="101"/>
      <c r="K11" s="113">
        <v>8</v>
      </c>
      <c r="L11" s="114">
        <v>3500</v>
      </c>
      <c r="M11" s="114">
        <f t="shared" si="0"/>
        <v>700</v>
      </c>
      <c r="N11" s="101"/>
      <c r="O11" s="115">
        <v>8</v>
      </c>
      <c r="P11" s="114">
        <v>1000</v>
      </c>
      <c r="Q11" s="114">
        <f t="shared" si="1"/>
        <v>200</v>
      </c>
      <c r="R11" s="101"/>
      <c r="S11" s="119"/>
      <c r="T11" s="114"/>
      <c r="U11" s="114"/>
      <c r="V11" s="101"/>
      <c r="W11" s="119"/>
      <c r="X11" s="114"/>
      <c r="Y11" s="116"/>
    </row>
    <row r="12" spans="1:25" ht="15" x14ac:dyDescent="0.25">
      <c r="A12" s="103"/>
      <c r="B12" s="111" t="s">
        <v>97</v>
      </c>
      <c r="C12" s="101"/>
      <c r="D12" s="101"/>
      <c r="E12" s="101"/>
      <c r="F12" s="101"/>
      <c r="G12" s="101"/>
      <c r="H12" s="120">
        <v>-190</v>
      </c>
      <c r="I12" s="106"/>
      <c r="J12" s="101"/>
      <c r="K12" s="113">
        <v>9</v>
      </c>
      <c r="L12" s="114">
        <v>3375</v>
      </c>
      <c r="M12" s="114">
        <f t="shared" si="0"/>
        <v>675</v>
      </c>
      <c r="N12" s="101"/>
      <c r="O12" s="119"/>
      <c r="P12" s="122"/>
      <c r="Q12" s="114"/>
      <c r="R12" s="101"/>
      <c r="S12" s="101"/>
      <c r="T12" s="101"/>
      <c r="U12" s="101"/>
      <c r="V12" s="101"/>
      <c r="W12" s="101"/>
      <c r="X12" s="101"/>
      <c r="Y12" s="106"/>
    </row>
    <row r="13" spans="1:25" ht="15" x14ac:dyDescent="0.25">
      <c r="A13" s="103"/>
      <c r="B13" s="111" t="s">
        <v>102</v>
      </c>
      <c r="C13" s="101"/>
      <c r="D13" s="101"/>
      <c r="E13" s="101"/>
      <c r="F13" s="101"/>
      <c r="G13" s="101"/>
      <c r="H13" s="120">
        <v>-855</v>
      </c>
      <c r="I13" s="106"/>
      <c r="J13" s="101"/>
      <c r="K13" s="113">
        <v>10</v>
      </c>
      <c r="L13" s="114">
        <v>3250</v>
      </c>
      <c r="M13" s="114">
        <f t="shared" si="0"/>
        <v>650</v>
      </c>
      <c r="N13" s="101"/>
      <c r="O13" s="119"/>
      <c r="P13" s="122"/>
      <c r="Q13" s="114"/>
      <c r="R13" s="101"/>
      <c r="S13" s="101"/>
      <c r="T13" s="101"/>
      <c r="U13" s="101"/>
      <c r="V13" s="101"/>
      <c r="W13" s="101"/>
      <c r="X13" s="101"/>
      <c r="Y13" s="106"/>
    </row>
    <row r="14" spans="1:25" ht="15" x14ac:dyDescent="0.25">
      <c r="A14" s="103"/>
      <c r="B14" s="117" t="s">
        <v>107</v>
      </c>
      <c r="C14" s="101"/>
      <c r="D14" s="101"/>
      <c r="E14" s="101"/>
      <c r="F14" s="101"/>
      <c r="G14" s="101"/>
      <c r="H14" s="123">
        <f>SUM(H9:H13)</f>
        <v>-2275</v>
      </c>
      <c r="I14" s="106"/>
      <c r="J14" s="101"/>
      <c r="K14" s="113">
        <v>11</v>
      </c>
      <c r="L14" s="114">
        <v>3125</v>
      </c>
      <c r="M14" s="114">
        <f t="shared" si="0"/>
        <v>625</v>
      </c>
      <c r="N14" s="101"/>
      <c r="O14" s="119"/>
      <c r="P14" s="122"/>
      <c r="Q14" s="114"/>
      <c r="R14" s="101"/>
      <c r="S14" s="101"/>
      <c r="T14" s="101"/>
      <c r="U14" s="101"/>
      <c r="V14" s="101"/>
      <c r="W14" s="101"/>
      <c r="X14" s="101"/>
      <c r="Y14" s="106"/>
    </row>
    <row r="15" spans="1:25" ht="15" x14ac:dyDescent="0.25">
      <c r="A15" s="103"/>
      <c r="B15" s="101"/>
      <c r="C15" s="101"/>
      <c r="D15" s="101"/>
      <c r="E15" s="101"/>
      <c r="F15" s="101"/>
      <c r="G15" s="101"/>
      <c r="H15" s="123"/>
      <c r="I15" s="106"/>
      <c r="J15" s="101"/>
      <c r="K15" s="113">
        <v>12</v>
      </c>
      <c r="L15" s="114">
        <v>3000</v>
      </c>
      <c r="M15" s="114">
        <f t="shared" si="0"/>
        <v>600</v>
      </c>
      <c r="N15" s="101"/>
      <c r="O15" s="119"/>
      <c r="P15" s="122"/>
      <c r="Q15" s="114"/>
      <c r="R15" s="101"/>
      <c r="S15" s="101"/>
      <c r="T15" s="101"/>
      <c r="U15" s="101"/>
      <c r="V15" s="101"/>
      <c r="W15" s="101"/>
      <c r="X15" s="101"/>
      <c r="Y15" s="106"/>
    </row>
    <row r="16" spans="1:25" ht="15.75" thickBot="1" x14ac:dyDescent="0.3">
      <c r="A16" s="103"/>
      <c r="B16" s="124" t="s">
        <v>98</v>
      </c>
      <c r="C16" s="101"/>
      <c r="D16" s="101"/>
      <c r="E16" s="101"/>
      <c r="F16" s="101"/>
      <c r="G16" s="101"/>
      <c r="H16" s="125">
        <f>SUM(H6,H14)</f>
        <v>71505</v>
      </c>
      <c r="I16" s="106"/>
      <c r="J16" s="101"/>
      <c r="K16" s="113">
        <v>13</v>
      </c>
      <c r="L16" s="114">
        <v>2875</v>
      </c>
      <c r="M16" s="114">
        <f t="shared" si="0"/>
        <v>575</v>
      </c>
      <c r="N16" s="101"/>
      <c r="O16" s="119"/>
      <c r="P16" s="122"/>
      <c r="Q16" s="114"/>
      <c r="R16" s="101"/>
      <c r="S16" s="101"/>
      <c r="T16" s="101"/>
      <c r="U16" s="101"/>
      <c r="V16" s="101"/>
      <c r="W16" s="101"/>
      <c r="X16" s="101"/>
      <c r="Y16" s="106"/>
    </row>
    <row r="17" spans="1:25" ht="15.75" thickTop="1" x14ac:dyDescent="0.25">
      <c r="A17" s="103"/>
      <c r="B17" s="101"/>
      <c r="C17" s="101"/>
      <c r="D17" s="101"/>
      <c r="E17" s="101"/>
      <c r="F17" s="101"/>
      <c r="G17" s="101"/>
      <c r="H17" s="123"/>
      <c r="I17" s="106"/>
      <c r="J17" s="101"/>
      <c r="K17" s="113">
        <v>14</v>
      </c>
      <c r="L17" s="114">
        <v>2750</v>
      </c>
      <c r="M17" s="114">
        <f t="shared" si="0"/>
        <v>550</v>
      </c>
      <c r="N17" s="101"/>
      <c r="O17" s="119"/>
      <c r="P17" s="122"/>
      <c r="Q17" s="114"/>
      <c r="R17" s="101"/>
      <c r="S17" s="101"/>
      <c r="T17" s="101"/>
      <c r="U17" s="101"/>
      <c r="V17" s="101"/>
      <c r="W17" s="101"/>
      <c r="X17" s="101"/>
      <c r="Y17" s="106"/>
    </row>
    <row r="18" spans="1:25" ht="15" x14ac:dyDescent="0.25">
      <c r="A18" s="103"/>
      <c r="I18" s="106"/>
      <c r="J18" s="101"/>
      <c r="K18" s="126"/>
      <c r="L18" s="127"/>
      <c r="M18" s="128"/>
      <c r="N18" s="129"/>
      <c r="O18" s="130"/>
      <c r="P18" s="127"/>
      <c r="Q18" s="128"/>
      <c r="R18" s="129"/>
      <c r="S18" s="129"/>
      <c r="T18" s="129"/>
      <c r="U18" s="129"/>
      <c r="V18" s="129"/>
      <c r="W18" s="129"/>
      <c r="X18" s="129"/>
      <c r="Y18" s="131"/>
    </row>
    <row r="19" spans="1:25" ht="15" x14ac:dyDescent="0.25">
      <c r="A19" s="103"/>
      <c r="B19" s="124"/>
      <c r="C19" s="101"/>
      <c r="D19" s="101"/>
      <c r="E19" s="101"/>
      <c r="F19" s="101"/>
      <c r="G19" s="101"/>
      <c r="H19" s="123"/>
      <c r="I19" s="106"/>
      <c r="J19" s="101"/>
      <c r="K19" s="132"/>
      <c r="L19" s="133"/>
      <c r="M19" s="134"/>
      <c r="N19" s="121"/>
      <c r="O19" s="132"/>
      <c r="P19" s="134"/>
      <c r="Q19" s="134"/>
      <c r="R19" s="121"/>
      <c r="S19" s="121"/>
      <c r="T19" s="121"/>
      <c r="U19" s="121"/>
      <c r="V19" s="121"/>
      <c r="W19" s="121"/>
      <c r="X19" s="121"/>
      <c r="Y19" s="121"/>
    </row>
    <row r="20" spans="1:25" ht="21" x14ac:dyDescent="0.35">
      <c r="A20" s="103"/>
      <c r="B20" s="124" t="s">
        <v>109</v>
      </c>
      <c r="C20" s="101"/>
      <c r="D20" s="101"/>
      <c r="E20" s="101"/>
      <c r="F20" s="101"/>
      <c r="G20" s="101"/>
      <c r="H20" s="123"/>
      <c r="I20" s="106"/>
      <c r="J20" s="101"/>
      <c r="K20" s="473" t="s">
        <v>89</v>
      </c>
      <c r="L20" s="474"/>
      <c r="M20" s="474"/>
      <c r="N20" s="474"/>
      <c r="O20" s="474"/>
      <c r="P20" s="474"/>
      <c r="Q20" s="474"/>
      <c r="R20" s="474"/>
      <c r="S20" s="474"/>
      <c r="T20" s="475"/>
      <c r="U20" s="121"/>
      <c r="V20" s="121"/>
      <c r="W20" s="121"/>
      <c r="X20" s="122"/>
      <c r="Y20" s="114"/>
    </row>
    <row r="21" spans="1:25" ht="15" x14ac:dyDescent="0.25">
      <c r="A21" s="103"/>
      <c r="B21" s="111" t="s">
        <v>92</v>
      </c>
      <c r="C21" s="101"/>
      <c r="D21" s="101"/>
      <c r="E21" s="101"/>
      <c r="F21" s="101"/>
      <c r="G21" s="101"/>
      <c r="H21" s="123">
        <f>-SUM(L4:L17)</f>
        <v>-55000</v>
      </c>
      <c r="I21" s="106"/>
      <c r="J21" s="101"/>
      <c r="K21" s="468" t="s">
        <v>93</v>
      </c>
      <c r="L21" s="469"/>
      <c r="M21" s="102"/>
      <c r="N21" s="469" t="s">
        <v>90</v>
      </c>
      <c r="O21" s="469"/>
      <c r="P21" s="469"/>
      <c r="Q21" s="469"/>
      <c r="R21" s="469"/>
      <c r="S21" s="469" t="s">
        <v>94</v>
      </c>
      <c r="T21" s="470"/>
      <c r="U21" s="121"/>
      <c r="V21" s="121"/>
      <c r="W21" s="121"/>
      <c r="X21" s="122"/>
      <c r="Y21" s="114"/>
    </row>
    <row r="22" spans="1:25" ht="15" x14ac:dyDescent="0.25">
      <c r="A22" s="103"/>
      <c r="B22" s="111" t="s">
        <v>2</v>
      </c>
      <c r="C22" s="101"/>
      <c r="D22" s="101"/>
      <c r="E22" s="101"/>
      <c r="F22" s="101"/>
      <c r="G22" s="101"/>
      <c r="H22" s="123">
        <f>-SUM(P4:P11)</f>
        <v>-11500</v>
      </c>
      <c r="I22" s="106"/>
      <c r="J22" s="101"/>
      <c r="K22" s="113">
        <v>1</v>
      </c>
      <c r="L22" s="119">
        <v>220</v>
      </c>
      <c r="M22" s="101"/>
      <c r="N22" s="101"/>
      <c r="O22" s="115">
        <v>1</v>
      </c>
      <c r="P22" s="119">
        <v>130</v>
      </c>
      <c r="Q22" s="115"/>
      <c r="R22" s="119"/>
      <c r="S22" s="115">
        <v>1</v>
      </c>
      <c r="T22" s="135">
        <v>105</v>
      </c>
      <c r="U22" s="121"/>
      <c r="V22" s="121"/>
      <c r="W22" s="121"/>
      <c r="X22" s="122"/>
      <c r="Y22" s="114"/>
    </row>
    <row r="23" spans="1:25" ht="15" x14ac:dyDescent="0.25">
      <c r="A23" s="103"/>
      <c r="B23" s="111" t="s">
        <v>99</v>
      </c>
      <c r="C23" s="101"/>
      <c r="D23" s="101"/>
      <c r="E23" s="101"/>
      <c r="F23" s="101"/>
      <c r="G23" s="101"/>
      <c r="H23" s="123">
        <f>-SUM(T4:T7)</f>
        <v>-1975</v>
      </c>
      <c r="I23" s="106"/>
      <c r="J23" s="101"/>
      <c r="K23" s="113">
        <v>2</v>
      </c>
      <c r="L23" s="119">
        <v>175</v>
      </c>
      <c r="M23" s="101"/>
      <c r="N23" s="101"/>
      <c r="O23" s="115">
        <v>2</v>
      </c>
      <c r="P23" s="119">
        <v>125</v>
      </c>
      <c r="Q23" s="115"/>
      <c r="R23" s="119"/>
      <c r="S23" s="115">
        <v>2</v>
      </c>
      <c r="T23" s="135">
        <v>95</v>
      </c>
      <c r="U23" s="121"/>
      <c r="V23" s="121"/>
      <c r="W23" s="121"/>
      <c r="X23" s="122"/>
      <c r="Y23" s="114"/>
    </row>
    <row r="24" spans="1:25" ht="15" x14ac:dyDescent="0.25">
      <c r="A24" s="103"/>
      <c r="B24" s="111" t="s">
        <v>100</v>
      </c>
      <c r="C24" s="101"/>
      <c r="D24" s="101"/>
      <c r="E24" s="101"/>
      <c r="F24" s="101"/>
      <c r="G24" s="101"/>
      <c r="H24" s="123">
        <f>-SUM(X4:X7)</f>
        <v>-1175</v>
      </c>
      <c r="I24" s="106"/>
      <c r="J24" s="101"/>
      <c r="K24" s="113">
        <v>3</v>
      </c>
      <c r="L24" s="119">
        <v>155</v>
      </c>
      <c r="M24" s="101"/>
      <c r="N24" s="101"/>
      <c r="O24" s="115">
        <v>3</v>
      </c>
      <c r="P24" s="119">
        <v>120</v>
      </c>
      <c r="Q24" s="115"/>
      <c r="R24" s="119"/>
      <c r="S24" s="115">
        <v>3</v>
      </c>
      <c r="T24" s="135">
        <v>85</v>
      </c>
      <c r="U24" s="121"/>
      <c r="V24" s="121"/>
      <c r="W24" s="121"/>
      <c r="X24" s="122"/>
      <c r="Y24" s="114"/>
    </row>
    <row r="25" spans="1:25" ht="15" x14ac:dyDescent="0.25">
      <c r="A25" s="103"/>
      <c r="B25" s="111" t="s">
        <v>101</v>
      </c>
      <c r="C25" s="101"/>
      <c r="D25" s="101"/>
      <c r="E25" s="101"/>
      <c r="F25" s="101"/>
      <c r="G25" s="101"/>
      <c r="H25" s="123">
        <f>-SUM(L22:L26)</f>
        <v>-830</v>
      </c>
      <c r="I25" s="106"/>
      <c r="J25" s="101"/>
      <c r="K25" s="113">
        <v>4</v>
      </c>
      <c r="L25" s="119">
        <v>145</v>
      </c>
      <c r="M25" s="101"/>
      <c r="N25" s="101"/>
      <c r="O25" s="115">
        <v>4</v>
      </c>
      <c r="P25" s="119">
        <v>115</v>
      </c>
      <c r="Q25" s="115"/>
      <c r="R25" s="119"/>
      <c r="S25" s="115">
        <v>4</v>
      </c>
      <c r="T25" s="135">
        <v>75</v>
      </c>
      <c r="U25" s="121"/>
      <c r="V25" s="121"/>
      <c r="W25" s="121"/>
      <c r="X25" s="122"/>
      <c r="Y25" s="114"/>
    </row>
    <row r="26" spans="1:25" ht="15" x14ac:dyDescent="0.25">
      <c r="A26" s="103"/>
      <c r="B26" s="111" t="s">
        <v>110</v>
      </c>
      <c r="C26" s="101"/>
      <c r="D26" s="101"/>
      <c r="E26" s="101"/>
      <c r="F26" s="101"/>
      <c r="G26" s="101"/>
      <c r="H26" s="123">
        <f>-SUM(P22:P26)</f>
        <v>-600</v>
      </c>
      <c r="I26" s="106"/>
      <c r="J26" s="101"/>
      <c r="K26" s="126">
        <v>5</v>
      </c>
      <c r="L26" s="130">
        <v>135</v>
      </c>
      <c r="M26" s="129"/>
      <c r="N26" s="129"/>
      <c r="O26" s="136">
        <v>5</v>
      </c>
      <c r="P26" s="130">
        <v>110</v>
      </c>
      <c r="Q26" s="136"/>
      <c r="R26" s="130"/>
      <c r="S26" s="136">
        <v>5</v>
      </c>
      <c r="T26" s="137">
        <v>65</v>
      </c>
      <c r="U26" s="121"/>
      <c r="V26" s="121"/>
      <c r="W26" s="121"/>
      <c r="X26" s="122"/>
      <c r="Y26" s="114"/>
    </row>
    <row r="27" spans="1:25" ht="15" x14ac:dyDescent="0.25">
      <c r="A27" s="103"/>
      <c r="B27" s="111" t="s">
        <v>111</v>
      </c>
      <c r="C27" s="101"/>
      <c r="D27" s="101"/>
      <c r="E27" s="101"/>
      <c r="F27" s="101"/>
      <c r="G27" s="101"/>
      <c r="H27" s="123">
        <f>-SUM(T22:T26)</f>
        <v>-425</v>
      </c>
      <c r="I27" s="106"/>
      <c r="J27" s="101"/>
      <c r="K27" s="132"/>
      <c r="L27" s="133"/>
      <c r="M27" s="134"/>
      <c r="N27" s="121"/>
      <c r="O27" s="132"/>
      <c r="P27" s="134"/>
      <c r="Q27" s="134"/>
      <c r="R27" s="121"/>
      <c r="S27" s="121"/>
      <c r="T27" s="121"/>
      <c r="U27" s="121"/>
      <c r="V27" s="121"/>
      <c r="W27" s="121"/>
      <c r="X27" s="122"/>
      <c r="Y27" s="114"/>
    </row>
    <row r="28" spans="1:25" ht="15" x14ac:dyDescent="0.25">
      <c r="A28" s="103"/>
      <c r="B28" s="111"/>
      <c r="C28" s="101"/>
      <c r="D28" s="101"/>
      <c r="E28" s="101"/>
      <c r="F28" s="101"/>
      <c r="G28" s="101"/>
      <c r="H28" s="123"/>
      <c r="I28" s="106"/>
      <c r="J28" s="101"/>
      <c r="K28" s="472" t="s">
        <v>195</v>
      </c>
      <c r="L28" s="472"/>
      <c r="M28" s="472"/>
      <c r="N28" s="472"/>
      <c r="O28" s="472"/>
      <c r="P28" s="472"/>
      <c r="Q28" s="472"/>
      <c r="R28" s="472"/>
      <c r="S28" s="472"/>
      <c r="T28" s="472"/>
      <c r="U28" s="139"/>
      <c r="V28" s="139"/>
      <c r="W28" s="139"/>
      <c r="X28" s="140"/>
      <c r="Y28" s="141"/>
    </row>
    <row r="29" spans="1:25" ht="15.75" thickBot="1" x14ac:dyDescent="0.3">
      <c r="A29" s="103"/>
      <c r="B29" s="117" t="s">
        <v>112</v>
      </c>
      <c r="C29" s="101"/>
      <c r="D29" s="101"/>
      <c r="E29" s="101"/>
      <c r="F29" s="101"/>
      <c r="G29" s="101"/>
      <c r="H29" s="125">
        <f>SUM(H21:H27)</f>
        <v>-71505</v>
      </c>
      <c r="I29" s="106"/>
      <c r="J29" s="101"/>
      <c r="K29" s="472" t="s">
        <v>196</v>
      </c>
      <c r="L29" s="472"/>
      <c r="M29" s="472"/>
      <c r="N29" s="472"/>
      <c r="O29" s="472"/>
      <c r="P29" s="472"/>
      <c r="Q29" s="472"/>
      <c r="R29" s="472"/>
      <c r="S29" s="472"/>
      <c r="T29" s="472"/>
      <c r="U29" s="139"/>
      <c r="V29" s="139"/>
      <c r="W29" s="139"/>
      <c r="X29" s="140"/>
      <c r="Y29" s="141"/>
    </row>
    <row r="30" spans="1:25" ht="15.75" thickTop="1" x14ac:dyDescent="0.25">
      <c r="A30" s="138"/>
      <c r="B30" s="129"/>
      <c r="C30" s="129"/>
      <c r="D30" s="129"/>
      <c r="E30" s="129"/>
      <c r="F30" s="129"/>
      <c r="G30" s="129"/>
      <c r="H30" s="129"/>
      <c r="I30" s="131"/>
      <c r="J30" s="101"/>
      <c r="K30" s="472" t="s">
        <v>197</v>
      </c>
      <c r="L30" s="472"/>
      <c r="M30" s="472"/>
      <c r="N30" s="472"/>
      <c r="O30" s="472"/>
      <c r="P30" s="472"/>
      <c r="Q30" s="472"/>
      <c r="R30" s="472"/>
      <c r="S30" s="472"/>
      <c r="T30" s="472"/>
      <c r="U30" s="472"/>
      <c r="V30" s="472"/>
      <c r="W30" s="472"/>
      <c r="X30" s="472"/>
      <c r="Y30" s="472"/>
    </row>
    <row r="31" spans="1:25" ht="15" x14ac:dyDescent="0.25">
      <c r="K31" s="471" t="s">
        <v>220</v>
      </c>
      <c r="L31" s="471"/>
      <c r="M31" s="471"/>
      <c r="N31" s="471"/>
      <c r="O31" s="471"/>
      <c r="P31" s="471"/>
      <c r="Q31" s="471"/>
      <c r="R31" s="471"/>
      <c r="S31" s="471"/>
      <c r="T31" s="471"/>
      <c r="U31" s="142"/>
      <c r="V31" s="142"/>
      <c r="W31" s="142"/>
      <c r="X31" s="142"/>
      <c r="Y31" s="142"/>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202</v>
      </c>
      <c r="B1" s="199"/>
      <c r="C1" s="199"/>
      <c r="D1" s="199"/>
      <c r="E1" s="200"/>
      <c r="F1" s="201"/>
      <c r="G1" s="198" t="s">
        <v>230</v>
      </c>
      <c r="H1" s="202"/>
      <c r="I1" s="202"/>
      <c r="J1" s="202"/>
      <c r="K1" s="200"/>
    </row>
    <row r="2" spans="1:11" s="158" customFormat="1" ht="18" customHeight="1" x14ac:dyDescent="0.2">
      <c r="A2" s="155" t="s">
        <v>373</v>
      </c>
      <c r="B2" s="156">
        <v>116</v>
      </c>
      <c r="C2" s="156">
        <v>122</v>
      </c>
      <c r="D2" s="156">
        <v>126</v>
      </c>
      <c r="E2" s="164">
        <f t="shared" ref="E2:E7" si="0">SUM(B2:D2)</f>
        <v>364</v>
      </c>
      <c r="F2" s="157"/>
      <c r="G2" s="155" t="s">
        <v>380</v>
      </c>
      <c r="H2" s="156">
        <v>154</v>
      </c>
      <c r="I2" s="156">
        <v>148</v>
      </c>
      <c r="J2" s="156">
        <v>109</v>
      </c>
      <c r="K2" s="161">
        <f t="shared" ref="K2:K7" si="1">SUM(H2:J2)</f>
        <v>411</v>
      </c>
    </row>
    <row r="3" spans="1:11" s="158" customFormat="1" ht="18" customHeight="1" x14ac:dyDescent="0.2">
      <c r="A3" s="155" t="s">
        <v>374</v>
      </c>
      <c r="B3" s="156">
        <v>155</v>
      </c>
      <c r="C3" s="156">
        <v>130</v>
      </c>
      <c r="D3" s="156">
        <v>94</v>
      </c>
      <c r="E3" s="164">
        <f t="shared" si="0"/>
        <v>379</v>
      </c>
      <c r="F3" s="157"/>
      <c r="G3" s="155" t="s">
        <v>381</v>
      </c>
      <c r="H3" s="156">
        <v>134</v>
      </c>
      <c r="I3" s="156">
        <v>107</v>
      </c>
      <c r="J3" s="156">
        <v>110</v>
      </c>
      <c r="K3" s="161">
        <f t="shared" si="1"/>
        <v>351</v>
      </c>
    </row>
    <row r="4" spans="1:11" s="158" customFormat="1" ht="18" customHeight="1" x14ac:dyDescent="0.2">
      <c r="A4" s="155" t="s">
        <v>375</v>
      </c>
      <c r="B4" s="156">
        <v>115</v>
      </c>
      <c r="C4" s="156">
        <v>131</v>
      </c>
      <c r="D4" s="156">
        <v>117</v>
      </c>
      <c r="E4" s="164">
        <f t="shared" si="0"/>
        <v>363</v>
      </c>
      <c r="F4" s="157"/>
      <c r="G4" s="155" t="s">
        <v>382</v>
      </c>
      <c r="H4" s="156">
        <v>130</v>
      </c>
      <c r="I4" s="156">
        <v>108</v>
      </c>
      <c r="J4" s="156">
        <v>117</v>
      </c>
      <c r="K4" s="161">
        <f t="shared" si="1"/>
        <v>355</v>
      </c>
    </row>
    <row r="5" spans="1:11" s="158" customFormat="1" ht="18" customHeight="1" x14ac:dyDescent="0.2">
      <c r="A5" s="155" t="s">
        <v>376</v>
      </c>
      <c r="B5" s="156">
        <v>107</v>
      </c>
      <c r="C5" s="156">
        <v>106</v>
      </c>
      <c r="D5" s="156">
        <v>137</v>
      </c>
      <c r="E5" s="164">
        <f t="shared" si="0"/>
        <v>350</v>
      </c>
      <c r="F5" s="157"/>
      <c r="G5" s="155" t="s">
        <v>383</v>
      </c>
      <c r="H5" s="156">
        <v>98</v>
      </c>
      <c r="I5" s="156">
        <v>133</v>
      </c>
      <c r="J5" s="156">
        <v>88</v>
      </c>
      <c r="K5" s="161">
        <f t="shared" si="1"/>
        <v>319</v>
      </c>
    </row>
    <row r="6" spans="1:11" s="158" customFormat="1" ht="18" customHeight="1" x14ac:dyDescent="0.2">
      <c r="A6" s="155" t="s">
        <v>377</v>
      </c>
      <c r="B6" s="156">
        <v>113</v>
      </c>
      <c r="C6" s="156">
        <v>135</v>
      </c>
      <c r="D6" s="156">
        <v>143</v>
      </c>
      <c r="E6" s="164">
        <f t="shared" si="0"/>
        <v>391</v>
      </c>
      <c r="F6" s="157"/>
      <c r="G6" s="155" t="s">
        <v>384</v>
      </c>
      <c r="H6" s="156">
        <v>145</v>
      </c>
      <c r="I6" s="156">
        <v>124</v>
      </c>
      <c r="J6" s="156">
        <v>117</v>
      </c>
      <c r="K6" s="161">
        <f t="shared" si="1"/>
        <v>386</v>
      </c>
    </row>
    <row r="7" spans="1:11" s="163" customFormat="1" ht="18" customHeight="1" x14ac:dyDescent="0.2">
      <c r="A7" s="159" t="s">
        <v>378</v>
      </c>
      <c r="B7" s="160">
        <f>SUM(B2:B6)</f>
        <v>606</v>
      </c>
      <c r="C7" s="206">
        <f>SUM(C2:C6)</f>
        <v>624</v>
      </c>
      <c r="D7" s="206">
        <f>SUM(D2:D6)</f>
        <v>617</v>
      </c>
      <c r="E7" s="205">
        <f t="shared" si="0"/>
        <v>1847</v>
      </c>
      <c r="F7" s="162"/>
      <c r="G7" s="159" t="s">
        <v>379</v>
      </c>
      <c r="H7" s="205">
        <f>SUM(H2:H6)</f>
        <v>661</v>
      </c>
      <c r="I7" s="161">
        <f>SUM(I2:I6)</f>
        <v>620</v>
      </c>
      <c r="J7" s="161">
        <f>SUM(J2:J6)</f>
        <v>541</v>
      </c>
      <c r="K7" s="161">
        <f t="shared" si="1"/>
        <v>1822</v>
      </c>
    </row>
    <row r="8" spans="1:11" s="203" customFormat="1" ht="18" customHeight="1" x14ac:dyDescent="0.4">
      <c r="A8" s="198" t="s">
        <v>201</v>
      </c>
      <c r="B8" s="199"/>
      <c r="C8" s="199"/>
      <c r="D8" s="199"/>
      <c r="E8" s="200"/>
      <c r="F8" s="201"/>
      <c r="G8" s="198" t="s">
        <v>198</v>
      </c>
      <c r="H8" s="202"/>
      <c r="I8" s="202"/>
      <c r="J8" s="202"/>
      <c r="K8" s="200"/>
    </row>
    <row r="9" spans="1:11" s="158" customFormat="1" ht="18" customHeight="1" x14ac:dyDescent="0.2">
      <c r="A9" s="155" t="s">
        <v>395</v>
      </c>
      <c r="B9" s="156">
        <v>140</v>
      </c>
      <c r="C9" s="156">
        <v>101</v>
      </c>
      <c r="D9" s="156">
        <v>139</v>
      </c>
      <c r="E9" s="164">
        <f t="shared" ref="E9:E14" si="2">SUM(B9:D9)</f>
        <v>380</v>
      </c>
      <c r="F9" s="157"/>
      <c r="G9" s="155" t="s">
        <v>402</v>
      </c>
      <c r="H9" s="156">
        <v>113</v>
      </c>
      <c r="I9" s="156">
        <v>86</v>
      </c>
      <c r="J9" s="156">
        <v>108</v>
      </c>
      <c r="K9" s="161">
        <f t="shared" ref="K9:K14" si="3">SUM(H9:J9)</f>
        <v>307</v>
      </c>
    </row>
    <row r="10" spans="1:11" s="158" customFormat="1" ht="18" customHeight="1" x14ac:dyDescent="0.2">
      <c r="A10" s="155" t="s">
        <v>396</v>
      </c>
      <c r="B10" s="156">
        <v>124</v>
      </c>
      <c r="C10" s="156">
        <v>132</v>
      </c>
      <c r="D10" s="156">
        <v>143</v>
      </c>
      <c r="E10" s="164">
        <f t="shared" si="2"/>
        <v>399</v>
      </c>
      <c r="F10" s="157"/>
      <c r="G10" s="155" t="s">
        <v>403</v>
      </c>
      <c r="H10" s="156">
        <v>90</v>
      </c>
      <c r="I10" s="156">
        <v>112</v>
      </c>
      <c r="J10" s="156">
        <v>126</v>
      </c>
      <c r="K10" s="161">
        <f t="shared" si="3"/>
        <v>328</v>
      </c>
    </row>
    <row r="11" spans="1:11" s="158" customFormat="1" ht="18" customHeight="1" x14ac:dyDescent="0.2">
      <c r="A11" s="155" t="s">
        <v>397</v>
      </c>
      <c r="B11" s="156">
        <v>132</v>
      </c>
      <c r="C11" s="156">
        <v>110</v>
      </c>
      <c r="D11" s="156">
        <v>126</v>
      </c>
      <c r="E11" s="164">
        <f t="shared" si="2"/>
        <v>368</v>
      </c>
      <c r="F11" s="157"/>
      <c r="G11" s="155" t="s">
        <v>404</v>
      </c>
      <c r="H11" s="156">
        <v>103</v>
      </c>
      <c r="I11" s="156">
        <v>121</v>
      </c>
      <c r="J11" s="156">
        <v>148</v>
      </c>
      <c r="K11" s="161">
        <f t="shared" si="3"/>
        <v>372</v>
      </c>
    </row>
    <row r="12" spans="1:11" s="158" customFormat="1" ht="18" customHeight="1" x14ac:dyDescent="0.2">
      <c r="A12" s="155" t="s">
        <v>398</v>
      </c>
      <c r="B12" s="156">
        <v>110</v>
      </c>
      <c r="C12" s="156">
        <v>147</v>
      </c>
      <c r="D12" s="156">
        <v>103</v>
      </c>
      <c r="E12" s="164">
        <f t="shared" si="2"/>
        <v>360</v>
      </c>
      <c r="F12" s="157"/>
      <c r="G12" s="155" t="s">
        <v>405</v>
      </c>
      <c r="H12" s="156">
        <v>139</v>
      </c>
      <c r="I12" s="156">
        <v>97</v>
      </c>
      <c r="J12" s="156">
        <v>109</v>
      </c>
      <c r="K12" s="161">
        <f t="shared" si="3"/>
        <v>345</v>
      </c>
    </row>
    <row r="13" spans="1:11" s="158" customFormat="1" ht="18" customHeight="1" x14ac:dyDescent="0.2">
      <c r="A13" s="155" t="s">
        <v>399</v>
      </c>
      <c r="B13" s="156">
        <v>128</v>
      </c>
      <c r="C13" s="156">
        <v>113</v>
      </c>
      <c r="D13" s="156">
        <v>131</v>
      </c>
      <c r="E13" s="164">
        <f t="shared" si="2"/>
        <v>372</v>
      </c>
      <c r="F13" s="157"/>
      <c r="G13" s="155" t="s">
        <v>406</v>
      </c>
      <c r="H13" s="156">
        <v>105</v>
      </c>
      <c r="I13" s="156">
        <v>126</v>
      </c>
      <c r="J13" s="156">
        <v>118</v>
      </c>
      <c r="K13" s="161">
        <f t="shared" si="3"/>
        <v>349</v>
      </c>
    </row>
    <row r="14" spans="1:11" s="163" customFormat="1" ht="18" customHeight="1" x14ac:dyDescent="0.2">
      <c r="A14" s="159" t="s">
        <v>400</v>
      </c>
      <c r="B14" s="206">
        <f>SUM(B9:B13)</f>
        <v>634</v>
      </c>
      <c r="C14" s="206">
        <f>SUM(C9:C13)</f>
        <v>603</v>
      </c>
      <c r="D14" s="206">
        <f>SUM(D9:D13)</f>
        <v>642</v>
      </c>
      <c r="E14" s="205">
        <f t="shared" si="2"/>
        <v>1879</v>
      </c>
      <c r="F14" s="162"/>
      <c r="G14" s="159" t="s">
        <v>401</v>
      </c>
      <c r="H14" s="161">
        <f>SUM(H9:H13)</f>
        <v>550</v>
      </c>
      <c r="I14" s="161">
        <f>SUM(I9:I13)</f>
        <v>542</v>
      </c>
      <c r="J14" s="161">
        <f>SUM(J9:J13)</f>
        <v>609</v>
      </c>
      <c r="K14" s="161">
        <f t="shared" si="3"/>
        <v>1701</v>
      </c>
    </row>
    <row r="15" spans="1:11" s="203" customFormat="1" ht="18" customHeight="1" x14ac:dyDescent="0.4">
      <c r="A15" s="198" t="s">
        <v>199</v>
      </c>
      <c r="B15" s="199"/>
      <c r="C15" s="199"/>
      <c r="D15" s="199"/>
      <c r="E15" s="200"/>
      <c r="F15" s="201"/>
      <c r="G15" s="198" t="s">
        <v>208</v>
      </c>
      <c r="H15" s="202"/>
      <c r="I15" s="202"/>
      <c r="J15" s="202"/>
      <c r="K15" s="200"/>
    </row>
    <row r="16" spans="1:11" s="158" customFormat="1" ht="18" customHeight="1" x14ac:dyDescent="0.2">
      <c r="A16" s="155" t="s">
        <v>438</v>
      </c>
      <c r="B16" s="156">
        <v>110</v>
      </c>
      <c r="C16" s="156">
        <v>122</v>
      </c>
      <c r="D16" s="156">
        <v>125</v>
      </c>
      <c r="E16" s="164">
        <f t="shared" ref="E16:E21" si="4">SUM(B16:D16)</f>
        <v>357</v>
      </c>
      <c r="F16" s="157"/>
      <c r="G16" s="155" t="s">
        <v>443</v>
      </c>
      <c r="H16" s="156">
        <v>119</v>
      </c>
      <c r="I16" s="156">
        <v>111</v>
      </c>
      <c r="J16" s="156">
        <v>119</v>
      </c>
      <c r="K16" s="161">
        <f t="shared" ref="K16:K21" si="5">SUM(H16:J16)</f>
        <v>349</v>
      </c>
    </row>
    <row r="17" spans="1:11" s="158" customFormat="1" ht="18" customHeight="1" x14ac:dyDescent="0.2">
      <c r="A17" s="155" t="s">
        <v>439</v>
      </c>
      <c r="B17" s="156">
        <v>156</v>
      </c>
      <c r="C17" s="156">
        <v>107</v>
      </c>
      <c r="D17" s="156">
        <v>103</v>
      </c>
      <c r="E17" s="164">
        <f t="shared" si="4"/>
        <v>366</v>
      </c>
      <c r="F17" s="157"/>
      <c r="G17" s="155" t="s">
        <v>444</v>
      </c>
      <c r="H17" s="156">
        <v>113</v>
      </c>
      <c r="I17" s="156">
        <v>108</v>
      </c>
      <c r="J17" s="156">
        <v>93</v>
      </c>
      <c r="K17" s="161">
        <f t="shared" si="5"/>
        <v>314</v>
      </c>
    </row>
    <row r="18" spans="1:11" s="158" customFormat="1" ht="18" customHeight="1" x14ac:dyDescent="0.2">
      <c r="A18" s="155" t="s">
        <v>440</v>
      </c>
      <c r="B18" s="156">
        <v>128</v>
      </c>
      <c r="C18" s="156">
        <v>117</v>
      </c>
      <c r="D18" s="156">
        <v>108</v>
      </c>
      <c r="E18" s="164">
        <f t="shared" si="4"/>
        <v>353</v>
      </c>
      <c r="F18" s="157"/>
      <c r="G18" s="155" t="s">
        <v>445</v>
      </c>
      <c r="H18" s="156">
        <v>137</v>
      </c>
      <c r="I18" s="156">
        <v>115</v>
      </c>
      <c r="J18" s="156">
        <v>126</v>
      </c>
      <c r="K18" s="161">
        <f t="shared" si="5"/>
        <v>378</v>
      </c>
    </row>
    <row r="19" spans="1:11" s="158" customFormat="1" ht="18" customHeight="1" x14ac:dyDescent="0.2">
      <c r="A19" s="155" t="s">
        <v>441</v>
      </c>
      <c r="B19" s="156">
        <v>147</v>
      </c>
      <c r="C19" s="156">
        <v>128</v>
      </c>
      <c r="D19" s="156">
        <v>136</v>
      </c>
      <c r="E19" s="164">
        <f t="shared" si="4"/>
        <v>411</v>
      </c>
      <c r="F19" s="157"/>
      <c r="G19" s="155" t="s">
        <v>446</v>
      </c>
      <c r="H19" s="156">
        <v>109</v>
      </c>
      <c r="I19" s="156">
        <v>108</v>
      </c>
      <c r="J19" s="156">
        <v>116</v>
      </c>
      <c r="K19" s="161">
        <f t="shared" si="5"/>
        <v>333</v>
      </c>
    </row>
    <row r="20" spans="1:11" s="158" customFormat="1" ht="18" customHeight="1" x14ac:dyDescent="0.2">
      <c r="A20" s="155" t="s">
        <v>442</v>
      </c>
      <c r="B20" s="156">
        <v>115</v>
      </c>
      <c r="C20" s="156">
        <v>110</v>
      </c>
      <c r="D20" s="156">
        <v>124</v>
      </c>
      <c r="E20" s="164">
        <f t="shared" si="4"/>
        <v>349</v>
      </c>
      <c r="F20" s="157"/>
      <c r="G20" s="155" t="s">
        <v>447</v>
      </c>
      <c r="H20" s="156">
        <v>119</v>
      </c>
      <c r="I20" s="156">
        <v>102</v>
      </c>
      <c r="J20" s="156">
        <v>133</v>
      </c>
      <c r="K20" s="161">
        <f t="shared" si="5"/>
        <v>354</v>
      </c>
    </row>
    <row r="21" spans="1:11" s="163" customFormat="1" ht="18" customHeight="1" x14ac:dyDescent="0.2">
      <c r="A21" s="159" t="s">
        <v>400</v>
      </c>
      <c r="B21" s="206">
        <f>SUM(B16:B20)</f>
        <v>656</v>
      </c>
      <c r="C21" s="206">
        <f>SUM(C16:C20)</f>
        <v>584</v>
      </c>
      <c r="D21" s="206">
        <f>SUM(D16:D20)</f>
        <v>596</v>
      </c>
      <c r="E21" s="205">
        <f t="shared" si="4"/>
        <v>1836</v>
      </c>
      <c r="F21" s="162"/>
      <c r="G21" s="159" t="s">
        <v>401</v>
      </c>
      <c r="H21" s="161">
        <f>SUM(H16:H20)</f>
        <v>597</v>
      </c>
      <c r="I21" s="161">
        <f>SUM(I16:I20)</f>
        <v>544</v>
      </c>
      <c r="J21" s="161">
        <f>SUM(J16:J20)</f>
        <v>587</v>
      </c>
      <c r="K21" s="161">
        <f t="shared" si="5"/>
        <v>1728</v>
      </c>
    </row>
    <row r="22" spans="1:11" s="203" customFormat="1" ht="18" customHeight="1" x14ac:dyDescent="0.4">
      <c r="A22" s="204" t="s">
        <v>206</v>
      </c>
      <c r="B22" s="202"/>
      <c r="C22" s="202"/>
      <c r="D22" s="202"/>
      <c r="E22" s="200"/>
      <c r="F22" s="201"/>
      <c r="G22" s="204" t="s">
        <v>204</v>
      </c>
      <c r="H22" s="202"/>
      <c r="I22" s="202"/>
      <c r="J22" s="202"/>
      <c r="K22" s="200"/>
    </row>
    <row r="23" spans="1:11" s="158" customFormat="1" ht="18" customHeight="1" x14ac:dyDescent="0.2">
      <c r="A23" s="155" t="s">
        <v>428</v>
      </c>
      <c r="B23" s="156">
        <v>97</v>
      </c>
      <c r="C23" s="156">
        <v>134</v>
      </c>
      <c r="D23" s="156">
        <v>132</v>
      </c>
      <c r="E23" s="161">
        <f t="shared" ref="E23:E28" si="6">SUM(B23:D23)</f>
        <v>363</v>
      </c>
      <c r="F23" s="157"/>
      <c r="G23" s="155" t="s">
        <v>433</v>
      </c>
      <c r="H23" s="156">
        <v>98</v>
      </c>
      <c r="I23" s="156">
        <v>116</v>
      </c>
      <c r="J23" s="156">
        <v>114</v>
      </c>
      <c r="K23" s="161">
        <f t="shared" ref="K23:K28" si="7">SUM(H23:J23)</f>
        <v>328</v>
      </c>
    </row>
    <row r="24" spans="1:11" s="158" customFormat="1" ht="18" customHeight="1" x14ac:dyDescent="0.2">
      <c r="A24" s="155" t="s">
        <v>429</v>
      </c>
      <c r="B24" s="156">
        <v>103</v>
      </c>
      <c r="C24" s="156">
        <v>108</v>
      </c>
      <c r="D24" s="156">
        <v>127</v>
      </c>
      <c r="E24" s="161">
        <f t="shared" si="6"/>
        <v>338</v>
      </c>
      <c r="F24" s="157"/>
      <c r="G24" s="155" t="s">
        <v>434</v>
      </c>
      <c r="H24" s="156">
        <v>100</v>
      </c>
      <c r="I24" s="156">
        <v>112</v>
      </c>
      <c r="J24" s="156">
        <v>137</v>
      </c>
      <c r="K24" s="161">
        <f t="shared" si="7"/>
        <v>349</v>
      </c>
    </row>
    <row r="25" spans="1:11" s="158" customFormat="1" ht="18" customHeight="1" x14ac:dyDescent="0.2">
      <c r="A25" s="155" t="s">
        <v>430</v>
      </c>
      <c r="B25" s="156">
        <v>111</v>
      </c>
      <c r="C25" s="156">
        <v>123</v>
      </c>
      <c r="D25" s="156">
        <v>124</v>
      </c>
      <c r="E25" s="161">
        <f t="shared" si="6"/>
        <v>358</v>
      </c>
      <c r="F25" s="157"/>
      <c r="G25" s="155" t="s">
        <v>435</v>
      </c>
      <c r="H25" s="156">
        <v>119</v>
      </c>
      <c r="I25" s="156">
        <v>112</v>
      </c>
      <c r="J25" s="156">
        <v>110</v>
      </c>
      <c r="K25" s="161">
        <f t="shared" si="7"/>
        <v>341</v>
      </c>
    </row>
    <row r="26" spans="1:11" s="158" customFormat="1" ht="18" customHeight="1" x14ac:dyDescent="0.2">
      <c r="A26" s="155" t="s">
        <v>431</v>
      </c>
      <c r="B26" s="156">
        <v>125</v>
      </c>
      <c r="C26" s="156">
        <v>96</v>
      </c>
      <c r="D26" s="156">
        <v>115</v>
      </c>
      <c r="E26" s="161">
        <f t="shared" si="6"/>
        <v>336</v>
      </c>
      <c r="F26" s="157"/>
      <c r="G26" s="155" t="s">
        <v>436</v>
      </c>
      <c r="H26" s="156">
        <v>130</v>
      </c>
      <c r="I26" s="156">
        <v>142</v>
      </c>
      <c r="J26" s="156">
        <v>148</v>
      </c>
      <c r="K26" s="161">
        <f t="shared" si="7"/>
        <v>420</v>
      </c>
    </row>
    <row r="27" spans="1:11" s="158" customFormat="1" ht="18" customHeight="1" x14ac:dyDescent="0.2">
      <c r="A27" s="155" t="s">
        <v>432</v>
      </c>
      <c r="B27" s="156">
        <v>130</v>
      </c>
      <c r="C27" s="156">
        <v>126</v>
      </c>
      <c r="D27" s="156">
        <v>136</v>
      </c>
      <c r="E27" s="161">
        <f t="shared" si="6"/>
        <v>392</v>
      </c>
      <c r="F27" s="157"/>
      <c r="G27" s="155" t="s">
        <v>437</v>
      </c>
      <c r="H27" s="156">
        <v>123</v>
      </c>
      <c r="I27" s="156">
        <v>113</v>
      </c>
      <c r="J27" s="156">
        <v>114</v>
      </c>
      <c r="K27" s="161">
        <f t="shared" si="7"/>
        <v>350</v>
      </c>
    </row>
    <row r="28" spans="1:11" s="163" customFormat="1" ht="18" customHeight="1" x14ac:dyDescent="0.2">
      <c r="A28" s="159" t="s">
        <v>379</v>
      </c>
      <c r="B28" s="161">
        <f>SUM(B23:B27)</f>
        <v>566</v>
      </c>
      <c r="C28" s="161">
        <f>SUM(C23:C27)</f>
        <v>587</v>
      </c>
      <c r="D28" s="205">
        <f>SUM(D23:D27)</f>
        <v>634</v>
      </c>
      <c r="E28" s="161">
        <f t="shared" si="6"/>
        <v>1787</v>
      </c>
      <c r="F28" s="162"/>
      <c r="G28" s="159" t="s">
        <v>378</v>
      </c>
      <c r="H28" s="205">
        <f>SUM(H23:H27)</f>
        <v>570</v>
      </c>
      <c r="I28" s="205">
        <f>SUM(I23:I27)</f>
        <v>595</v>
      </c>
      <c r="J28" s="161">
        <f>SUM(J23:J27)</f>
        <v>623</v>
      </c>
      <c r="K28" s="205">
        <f t="shared" si="7"/>
        <v>1788</v>
      </c>
    </row>
    <row r="29" spans="1:11" s="203" customFormat="1" ht="18" customHeight="1" x14ac:dyDescent="0.4">
      <c r="A29" s="204" t="s">
        <v>207</v>
      </c>
      <c r="B29" s="202"/>
      <c r="C29" s="202"/>
      <c r="D29" s="202"/>
      <c r="E29" s="200"/>
      <c r="F29" s="201"/>
      <c r="G29" s="204" t="s">
        <v>200</v>
      </c>
      <c r="H29" s="202"/>
      <c r="I29" s="202"/>
      <c r="J29" s="202"/>
      <c r="K29" s="200"/>
    </row>
    <row r="30" spans="1:11" s="158" customFormat="1" ht="18" customHeight="1" x14ac:dyDescent="0.2">
      <c r="A30" s="155" t="s">
        <v>413</v>
      </c>
      <c r="B30" s="156">
        <v>121</v>
      </c>
      <c r="C30" s="156">
        <v>105</v>
      </c>
      <c r="D30" s="156">
        <v>115</v>
      </c>
      <c r="E30" s="161">
        <f t="shared" ref="E30:E35" si="8">SUM(B30:D30)</f>
        <v>341</v>
      </c>
      <c r="F30" s="157"/>
      <c r="G30" s="155" t="s">
        <v>407</v>
      </c>
      <c r="H30" s="156">
        <v>98</v>
      </c>
      <c r="I30" s="156">
        <v>115</v>
      </c>
      <c r="J30" s="156">
        <v>126</v>
      </c>
      <c r="K30" s="161">
        <f t="shared" ref="K30:K35" si="9">SUM(H30:J30)</f>
        <v>339</v>
      </c>
    </row>
    <row r="31" spans="1:11" s="158" customFormat="1" ht="18" customHeight="1" x14ac:dyDescent="0.2">
      <c r="A31" s="155" t="s">
        <v>414</v>
      </c>
      <c r="B31" s="156">
        <v>111</v>
      </c>
      <c r="C31" s="156">
        <v>95</v>
      </c>
      <c r="D31" s="156">
        <v>93</v>
      </c>
      <c r="E31" s="161">
        <f t="shared" si="8"/>
        <v>299</v>
      </c>
      <c r="F31" s="157"/>
      <c r="G31" s="155" t="s">
        <v>408</v>
      </c>
      <c r="H31" s="156">
        <v>104</v>
      </c>
      <c r="I31" s="156">
        <v>121</v>
      </c>
      <c r="J31" s="156">
        <v>97</v>
      </c>
      <c r="K31" s="161">
        <f t="shared" si="9"/>
        <v>322</v>
      </c>
    </row>
    <row r="32" spans="1:11" s="158" customFormat="1" ht="18" customHeight="1" x14ac:dyDescent="0.2">
      <c r="A32" s="155" t="s">
        <v>415</v>
      </c>
      <c r="B32" s="156">
        <v>134</v>
      </c>
      <c r="C32" s="156">
        <v>129</v>
      </c>
      <c r="D32" s="156">
        <v>102</v>
      </c>
      <c r="E32" s="161">
        <f t="shared" si="8"/>
        <v>365</v>
      </c>
      <c r="F32" s="157"/>
      <c r="G32" s="155" t="s">
        <v>409</v>
      </c>
      <c r="H32" s="156">
        <v>98</v>
      </c>
      <c r="I32" s="156">
        <v>112</v>
      </c>
      <c r="J32" s="156">
        <v>126</v>
      </c>
      <c r="K32" s="161">
        <f t="shared" si="9"/>
        <v>336</v>
      </c>
    </row>
    <row r="33" spans="1:11" s="158" customFormat="1" ht="18" customHeight="1" x14ac:dyDescent="0.2">
      <c r="A33" s="155" t="s">
        <v>416</v>
      </c>
      <c r="B33" s="156">
        <v>103</v>
      </c>
      <c r="C33" s="156">
        <v>120</v>
      </c>
      <c r="D33" s="156">
        <v>109</v>
      </c>
      <c r="E33" s="161">
        <f t="shared" si="8"/>
        <v>332</v>
      </c>
      <c r="F33" s="157"/>
      <c r="G33" s="155" t="s">
        <v>410</v>
      </c>
      <c r="H33" s="156">
        <v>107</v>
      </c>
      <c r="I33" s="156">
        <v>114</v>
      </c>
      <c r="J33" s="156">
        <v>131</v>
      </c>
      <c r="K33" s="161">
        <f t="shared" si="9"/>
        <v>352</v>
      </c>
    </row>
    <row r="34" spans="1:11" s="158" customFormat="1" ht="18" customHeight="1" x14ac:dyDescent="0.2">
      <c r="A34" s="155" t="s">
        <v>417</v>
      </c>
      <c r="B34" s="156">
        <v>132</v>
      </c>
      <c r="C34" s="156">
        <v>121</v>
      </c>
      <c r="D34" s="156">
        <v>88</v>
      </c>
      <c r="E34" s="161">
        <f t="shared" si="8"/>
        <v>341</v>
      </c>
      <c r="F34" s="157"/>
      <c r="G34" s="155" t="s">
        <v>411</v>
      </c>
      <c r="H34" s="156">
        <v>123</v>
      </c>
      <c r="I34" s="156">
        <v>97</v>
      </c>
      <c r="J34" s="156">
        <v>137</v>
      </c>
      <c r="K34" s="161">
        <f t="shared" si="9"/>
        <v>357</v>
      </c>
    </row>
    <row r="35" spans="1:11" s="163" customFormat="1" ht="18" customHeight="1" x14ac:dyDescent="0.2">
      <c r="A35" s="159" t="s">
        <v>412</v>
      </c>
      <c r="B35" s="205">
        <f>SUM(B30:B34)</f>
        <v>601</v>
      </c>
      <c r="C35" s="205">
        <f>SUM(C30:C34)</f>
        <v>570</v>
      </c>
      <c r="D35" s="161">
        <f>SUM(D30:D34)</f>
        <v>507</v>
      </c>
      <c r="E35" s="161">
        <f t="shared" si="8"/>
        <v>1678</v>
      </c>
      <c r="F35" s="162"/>
      <c r="G35" s="159" t="s">
        <v>412</v>
      </c>
      <c r="H35" s="161">
        <f>SUM(H30:H34)</f>
        <v>530</v>
      </c>
      <c r="I35" s="161">
        <f>SUM(I30:I34)</f>
        <v>559</v>
      </c>
      <c r="J35" s="205">
        <f>SUM(J30:J34)</f>
        <v>617</v>
      </c>
      <c r="K35" s="205">
        <f t="shared" si="9"/>
        <v>1706</v>
      </c>
    </row>
    <row r="36" spans="1:11" s="203" customFormat="1" ht="18" customHeight="1" x14ac:dyDescent="0.4">
      <c r="A36" s="204" t="s">
        <v>209</v>
      </c>
      <c r="B36" s="202"/>
      <c r="C36" s="202"/>
      <c r="D36" s="202"/>
      <c r="E36" s="200"/>
      <c r="F36" s="201"/>
      <c r="G36" s="204" t="s">
        <v>231</v>
      </c>
      <c r="H36" s="202"/>
      <c r="I36" s="202"/>
      <c r="J36" s="202"/>
      <c r="K36" s="200"/>
    </row>
    <row r="37" spans="1:11" s="158" customFormat="1" ht="18" customHeight="1" x14ac:dyDescent="0.2">
      <c r="A37" s="155" t="s">
        <v>385</v>
      </c>
      <c r="B37" s="156">
        <v>190</v>
      </c>
      <c r="C37" s="156">
        <v>134</v>
      </c>
      <c r="D37" s="156">
        <v>134</v>
      </c>
      <c r="E37" s="161">
        <f t="shared" ref="E37:E42" si="10">SUM(B37:D37)</f>
        <v>458</v>
      </c>
      <c r="F37" s="157"/>
      <c r="G37" s="155" t="s">
        <v>394</v>
      </c>
      <c r="H37" s="156">
        <v>139</v>
      </c>
      <c r="I37" s="156">
        <v>133</v>
      </c>
      <c r="J37" s="156">
        <v>115</v>
      </c>
      <c r="K37" s="161">
        <f t="shared" ref="K37:K42" si="11">SUM(H37:J37)</f>
        <v>387</v>
      </c>
    </row>
    <row r="38" spans="1:11" s="158" customFormat="1" ht="18" customHeight="1" x14ac:dyDescent="0.2">
      <c r="A38" s="155" t="s">
        <v>386</v>
      </c>
      <c r="B38" s="156">
        <v>120</v>
      </c>
      <c r="C38" s="156">
        <v>123</v>
      </c>
      <c r="D38" s="156">
        <v>103</v>
      </c>
      <c r="E38" s="161">
        <f t="shared" si="10"/>
        <v>346</v>
      </c>
      <c r="F38" s="157"/>
      <c r="G38" s="155" t="s">
        <v>393</v>
      </c>
      <c r="H38" s="156">
        <v>92</v>
      </c>
      <c r="I38" s="156">
        <v>116</v>
      </c>
      <c r="J38" s="156">
        <v>130</v>
      </c>
      <c r="K38" s="161">
        <f t="shared" si="11"/>
        <v>338</v>
      </c>
    </row>
    <row r="39" spans="1:11" s="158" customFormat="1" ht="18" customHeight="1" x14ac:dyDescent="0.2">
      <c r="A39" s="155" t="s">
        <v>387</v>
      </c>
      <c r="B39" s="156">
        <v>100</v>
      </c>
      <c r="C39" s="156">
        <v>118</v>
      </c>
      <c r="D39" s="156">
        <v>109</v>
      </c>
      <c r="E39" s="161">
        <f t="shared" si="10"/>
        <v>327</v>
      </c>
      <c r="F39" s="157"/>
      <c r="G39" s="155" t="s">
        <v>392</v>
      </c>
      <c r="H39" s="156">
        <v>123</v>
      </c>
      <c r="I39" s="156">
        <v>102</v>
      </c>
      <c r="J39" s="156">
        <v>131</v>
      </c>
      <c r="K39" s="161">
        <f t="shared" si="11"/>
        <v>356</v>
      </c>
    </row>
    <row r="40" spans="1:11" s="158" customFormat="1" ht="18" customHeight="1" x14ac:dyDescent="0.2">
      <c r="A40" s="155" t="s">
        <v>388</v>
      </c>
      <c r="B40" s="156">
        <v>133</v>
      </c>
      <c r="C40" s="156">
        <v>132</v>
      </c>
      <c r="D40" s="156">
        <v>130</v>
      </c>
      <c r="E40" s="161">
        <f t="shared" si="10"/>
        <v>395</v>
      </c>
      <c r="F40" s="157"/>
      <c r="G40" s="155" t="s">
        <v>391</v>
      </c>
      <c r="H40" s="156">
        <v>134</v>
      </c>
      <c r="I40" s="156">
        <v>109</v>
      </c>
      <c r="J40" s="156">
        <v>108</v>
      </c>
      <c r="K40" s="161">
        <f t="shared" si="11"/>
        <v>351</v>
      </c>
    </row>
    <row r="41" spans="1:11" s="158" customFormat="1" ht="18" customHeight="1" x14ac:dyDescent="0.2">
      <c r="A41" s="155" t="s">
        <v>389</v>
      </c>
      <c r="B41" s="156">
        <v>131</v>
      </c>
      <c r="C41" s="156">
        <v>155</v>
      </c>
      <c r="D41" s="156">
        <v>120</v>
      </c>
      <c r="E41" s="161">
        <f t="shared" si="10"/>
        <v>406</v>
      </c>
      <c r="F41" s="157"/>
      <c r="G41" s="155" t="s">
        <v>390</v>
      </c>
      <c r="H41" s="156">
        <v>98</v>
      </c>
      <c r="I41" s="156">
        <v>111</v>
      </c>
      <c r="J41" s="156">
        <v>113</v>
      </c>
      <c r="K41" s="161">
        <f t="shared" si="11"/>
        <v>322</v>
      </c>
    </row>
    <row r="42" spans="1:11" s="163" customFormat="1" ht="18" customHeight="1" x14ac:dyDescent="0.2">
      <c r="A42" s="159" t="s">
        <v>378</v>
      </c>
      <c r="B42" s="205">
        <f>SUM(B37:B41)</f>
        <v>674</v>
      </c>
      <c r="C42" s="205">
        <f>SUM(C37:C41)</f>
        <v>662</v>
      </c>
      <c r="D42" s="161">
        <f>SUM(D37:D41)</f>
        <v>596</v>
      </c>
      <c r="E42" s="205">
        <f t="shared" si="10"/>
        <v>1932</v>
      </c>
      <c r="F42" s="162"/>
      <c r="G42" s="159" t="s">
        <v>379</v>
      </c>
      <c r="H42" s="161">
        <f>SUM(H37:H41)</f>
        <v>586</v>
      </c>
      <c r="I42" s="161">
        <f>SUM(I37:I41)</f>
        <v>571</v>
      </c>
      <c r="J42" s="205">
        <f>SUM(J37:J41)</f>
        <v>597</v>
      </c>
      <c r="K42" s="161">
        <f t="shared" si="11"/>
        <v>1754</v>
      </c>
    </row>
    <row r="43" spans="1:11" s="203" customFormat="1" ht="18" customHeight="1" x14ac:dyDescent="0.4">
      <c r="A43" s="204" t="s">
        <v>203</v>
      </c>
      <c r="B43" s="202"/>
      <c r="C43" s="202"/>
      <c r="D43" s="202"/>
      <c r="E43" s="200"/>
      <c r="F43" s="201"/>
      <c r="G43" s="204" t="s">
        <v>205</v>
      </c>
      <c r="H43" s="202"/>
      <c r="I43" s="202"/>
      <c r="J43" s="202"/>
      <c r="K43" s="200"/>
    </row>
    <row r="44" spans="1:11" s="158" customFormat="1" ht="18" customHeight="1" x14ac:dyDescent="0.2">
      <c r="A44" s="155" t="s">
        <v>418</v>
      </c>
      <c r="B44" s="156">
        <v>93</v>
      </c>
      <c r="C44" s="156">
        <v>109</v>
      </c>
      <c r="D44" s="156">
        <v>157</v>
      </c>
      <c r="E44" s="161">
        <f t="shared" ref="E44:E49" si="12">SUM(B44:D44)</f>
        <v>359</v>
      </c>
      <c r="F44" s="157"/>
      <c r="G44" s="155" t="s">
        <v>423</v>
      </c>
      <c r="H44" s="156">
        <v>94</v>
      </c>
      <c r="I44" s="156">
        <v>88</v>
      </c>
      <c r="J44" s="156">
        <v>110</v>
      </c>
      <c r="K44" s="161">
        <f>SUM(H44:J44)</f>
        <v>292</v>
      </c>
    </row>
    <row r="45" spans="1:11" s="158" customFormat="1" ht="18" customHeight="1" x14ac:dyDescent="0.2">
      <c r="A45" s="155" t="s">
        <v>419</v>
      </c>
      <c r="B45" s="156">
        <v>143</v>
      </c>
      <c r="C45" s="156">
        <v>140</v>
      </c>
      <c r="D45" s="156">
        <v>117</v>
      </c>
      <c r="E45" s="161">
        <f t="shared" si="12"/>
        <v>400</v>
      </c>
      <c r="F45" s="157"/>
      <c r="G45" s="155" t="s">
        <v>424</v>
      </c>
      <c r="H45" s="156">
        <v>116</v>
      </c>
      <c r="I45" s="156">
        <v>114</v>
      </c>
      <c r="J45" s="156">
        <v>105</v>
      </c>
      <c r="K45" s="161">
        <f>SUM(H45:J45)</f>
        <v>335</v>
      </c>
    </row>
    <row r="46" spans="1:11" s="158" customFormat="1" ht="18" customHeight="1" x14ac:dyDescent="0.2">
      <c r="A46" s="155" t="s">
        <v>420</v>
      </c>
      <c r="B46" s="156">
        <v>105</v>
      </c>
      <c r="C46" s="156">
        <v>143</v>
      </c>
      <c r="D46" s="156">
        <v>112</v>
      </c>
      <c r="E46" s="161">
        <f t="shared" si="12"/>
        <v>360</v>
      </c>
      <c r="F46" s="157"/>
      <c r="G46" s="155" t="s">
        <v>425</v>
      </c>
      <c r="H46" s="156">
        <v>107</v>
      </c>
      <c r="I46" s="156">
        <v>125</v>
      </c>
      <c r="J46" s="156">
        <v>149</v>
      </c>
      <c r="K46" s="161">
        <f>SUM(H46:J46)</f>
        <v>381</v>
      </c>
    </row>
    <row r="47" spans="1:11" s="158" customFormat="1" ht="18" customHeight="1" x14ac:dyDescent="0.2">
      <c r="A47" s="155" t="s">
        <v>421</v>
      </c>
      <c r="B47" s="156">
        <v>121</v>
      </c>
      <c r="C47" s="156">
        <v>117</v>
      </c>
      <c r="D47" s="156">
        <v>132</v>
      </c>
      <c r="E47" s="161">
        <f t="shared" si="12"/>
        <v>370</v>
      </c>
      <c r="F47" s="157"/>
      <c r="G47" s="155" t="s">
        <v>426</v>
      </c>
      <c r="H47" s="156">
        <v>102</v>
      </c>
      <c r="I47" s="156">
        <v>137</v>
      </c>
      <c r="J47" s="156">
        <v>158</v>
      </c>
      <c r="K47" s="161">
        <f>SUM(H47:J47)</f>
        <v>397</v>
      </c>
    </row>
    <row r="48" spans="1:11" s="158" customFormat="1" ht="18" customHeight="1" x14ac:dyDescent="0.2">
      <c r="A48" s="155" t="s">
        <v>422</v>
      </c>
      <c r="B48" s="156">
        <v>111</v>
      </c>
      <c r="C48" s="156">
        <v>133</v>
      </c>
      <c r="D48" s="156">
        <v>124</v>
      </c>
      <c r="E48" s="161">
        <f t="shared" si="12"/>
        <v>368</v>
      </c>
      <c r="F48" s="157"/>
      <c r="G48" s="155" t="s">
        <v>427</v>
      </c>
      <c r="H48" s="156">
        <v>106</v>
      </c>
      <c r="I48" s="156">
        <v>131</v>
      </c>
      <c r="J48" s="156">
        <v>107</v>
      </c>
      <c r="K48" s="161">
        <f>SUM(H48:J48)</f>
        <v>344</v>
      </c>
    </row>
    <row r="49" spans="1:11" s="163" customFormat="1" ht="18" customHeight="1" x14ac:dyDescent="0.2">
      <c r="A49" s="159" t="s">
        <v>400</v>
      </c>
      <c r="B49" s="205">
        <f>SUM(B44:B48)</f>
        <v>573</v>
      </c>
      <c r="C49" s="205">
        <f>SUM(C44:C48)</f>
        <v>642</v>
      </c>
      <c r="D49" s="205">
        <f>SUM(D44:D48)</f>
        <v>642</v>
      </c>
      <c r="E49" s="205">
        <f t="shared" si="12"/>
        <v>1857</v>
      </c>
      <c r="F49" s="162"/>
      <c r="G49" s="159" t="s">
        <v>401</v>
      </c>
      <c r="H49" s="161">
        <f>SUM(H44:H48)</f>
        <v>525</v>
      </c>
      <c r="I49" s="161">
        <f>SUM(I44:I48)</f>
        <v>595</v>
      </c>
      <c r="J49" s="161">
        <f>SUM(J44:J48)</f>
        <v>629</v>
      </c>
      <c r="K49" s="161">
        <f>SUM(K44:K48)</f>
        <v>1749</v>
      </c>
    </row>
    <row r="50" spans="1:11" ht="19.5" x14ac:dyDescent="0.35">
      <c r="A50" s="446" t="s">
        <v>7</v>
      </c>
      <c r="B50" s="447"/>
      <c r="C50" s="447"/>
      <c r="D50" s="447"/>
      <c r="E50" s="448"/>
      <c r="F50" s="154"/>
      <c r="G50" s="446" t="s">
        <v>8</v>
      </c>
      <c r="H50" s="447"/>
      <c r="I50" s="447"/>
      <c r="J50" s="447"/>
      <c r="K50" s="448"/>
    </row>
    <row r="51" spans="1:11" ht="19.5" x14ac:dyDescent="0.35">
      <c r="A51" s="449">
        <v>41159</v>
      </c>
      <c r="B51" s="450"/>
      <c r="C51" s="450"/>
      <c r="D51" s="450"/>
      <c r="E51" s="451"/>
      <c r="F51" s="154"/>
      <c r="G51" s="449">
        <f>A51+7</f>
        <v>41166</v>
      </c>
      <c r="H51" s="450"/>
      <c r="I51" s="450"/>
      <c r="J51" s="450"/>
      <c r="K51" s="451"/>
    </row>
    <row r="52" spans="1:11" ht="19.5" x14ac:dyDescent="0.3">
      <c r="A52" s="443" t="s">
        <v>262</v>
      </c>
      <c r="B52" s="444"/>
      <c r="C52" s="444"/>
      <c r="D52" s="444"/>
      <c r="E52" s="445"/>
      <c r="G52" s="443" t="s">
        <v>269</v>
      </c>
      <c r="H52" s="444"/>
      <c r="I52" s="444"/>
      <c r="J52" s="444"/>
      <c r="K52" s="445"/>
    </row>
    <row r="53" spans="1:11" ht="19.5" x14ac:dyDescent="0.3">
      <c r="A53" s="443" t="s">
        <v>263</v>
      </c>
      <c r="B53" s="444"/>
      <c r="C53" s="444"/>
      <c r="D53" s="444"/>
      <c r="E53" s="445"/>
      <c r="G53" s="443" t="s">
        <v>270</v>
      </c>
      <c r="H53" s="444"/>
      <c r="I53" s="444"/>
      <c r="J53" s="444"/>
      <c r="K53" s="445"/>
    </row>
    <row r="54" spans="1:11" ht="19.5" x14ac:dyDescent="0.3">
      <c r="A54" s="443" t="s">
        <v>264</v>
      </c>
      <c r="B54" s="444"/>
      <c r="C54" s="444"/>
      <c r="D54" s="444"/>
      <c r="E54" s="445"/>
      <c r="G54" s="443" t="s">
        <v>271</v>
      </c>
      <c r="H54" s="444"/>
      <c r="I54" s="444"/>
      <c r="J54" s="444"/>
      <c r="K54" s="445"/>
    </row>
    <row r="55" spans="1:11" ht="19.5" x14ac:dyDescent="0.3">
      <c r="A55" s="443" t="s">
        <v>265</v>
      </c>
      <c r="B55" s="444"/>
      <c r="C55" s="444"/>
      <c r="D55" s="444"/>
      <c r="E55" s="445"/>
      <c r="G55" s="443" t="s">
        <v>272</v>
      </c>
      <c r="H55" s="444"/>
      <c r="I55" s="444"/>
      <c r="J55" s="444"/>
      <c r="K55" s="445"/>
    </row>
    <row r="56" spans="1:11" ht="19.5" x14ac:dyDescent="0.3">
      <c r="A56" s="443" t="s">
        <v>266</v>
      </c>
      <c r="B56" s="444"/>
      <c r="C56" s="444"/>
      <c r="D56" s="444"/>
      <c r="E56" s="445"/>
      <c r="G56" s="443" t="s">
        <v>273</v>
      </c>
      <c r="H56" s="444"/>
      <c r="I56" s="444"/>
      <c r="J56" s="444"/>
      <c r="K56" s="445"/>
    </row>
    <row r="57" spans="1:11" ht="19.5" x14ac:dyDescent="0.3">
      <c r="A57" s="443" t="s">
        <v>267</v>
      </c>
      <c r="B57" s="444"/>
      <c r="C57" s="444"/>
      <c r="D57" s="444"/>
      <c r="E57" s="445"/>
      <c r="G57" s="443" t="s">
        <v>274</v>
      </c>
      <c r="H57" s="444"/>
      <c r="I57" s="444"/>
      <c r="J57" s="444"/>
      <c r="K57" s="445"/>
    </row>
    <row r="58" spans="1:11" ht="19.5" x14ac:dyDescent="0.3">
      <c r="A58" s="440" t="s">
        <v>268</v>
      </c>
      <c r="B58" s="441"/>
      <c r="C58" s="441"/>
      <c r="D58" s="441"/>
      <c r="E58" s="442"/>
      <c r="G58" s="440" t="s">
        <v>275</v>
      </c>
      <c r="H58" s="441"/>
      <c r="I58" s="441"/>
      <c r="J58" s="441"/>
      <c r="K58" s="442"/>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opLeftCell="A82" workbookViewId="0">
      <selection activeCell="A100" sqref="A100:C106"/>
    </sheetView>
  </sheetViews>
  <sheetFormatPr defaultRowHeight="15.75" x14ac:dyDescent="0.25"/>
  <cols>
    <col min="1" max="1" width="15.42578125" style="87" customWidth="1"/>
    <col min="2" max="2" width="3.140625" style="85" customWidth="1"/>
    <col min="3" max="3" width="15.42578125" style="87" customWidth="1"/>
    <col min="4" max="4" width="15.42578125" style="85" customWidth="1"/>
    <col min="5" max="5" width="3.140625" style="85" customWidth="1"/>
    <col min="6" max="7" width="15.42578125" style="85" customWidth="1"/>
    <col min="8" max="8" width="3.140625" style="85" customWidth="1"/>
    <col min="9" max="10" width="15.42578125" style="85" customWidth="1"/>
    <col min="11" max="11" width="3.140625" style="85" customWidth="1"/>
    <col min="12" max="12" width="15.42578125" style="85" customWidth="1"/>
    <col min="13" max="13" width="3.42578125" style="85" customWidth="1"/>
    <col min="14" max="14" width="14.7109375" style="85" bestFit="1" customWidth="1"/>
    <col min="15" max="15" width="2.5703125" style="86" bestFit="1" customWidth="1"/>
    <col min="16" max="16" width="11.5703125" style="85" customWidth="1"/>
    <col min="17" max="30" width="9.42578125" style="85" customWidth="1"/>
    <col min="31" max="31" width="9.42578125" style="87" customWidth="1"/>
    <col min="32" max="41" width="9.42578125" style="85" customWidth="1"/>
    <col min="42" max="16384" width="9.140625" style="85"/>
  </cols>
  <sheetData>
    <row r="1" spans="1:31" x14ac:dyDescent="0.25">
      <c r="A1" s="507" t="s">
        <v>84</v>
      </c>
      <c r="B1" s="507"/>
      <c r="C1" s="507"/>
      <c r="D1" s="507"/>
      <c r="E1" s="507"/>
      <c r="F1" s="507"/>
      <c r="G1" s="507"/>
      <c r="H1" s="507"/>
      <c r="I1" s="507"/>
      <c r="J1" s="507"/>
      <c r="K1" s="507"/>
      <c r="L1" s="507"/>
    </row>
    <row r="2" spans="1:31" x14ac:dyDescent="0.25">
      <c r="A2" s="507"/>
      <c r="B2" s="507"/>
      <c r="C2" s="507"/>
      <c r="D2" s="507"/>
      <c r="E2" s="507"/>
      <c r="F2" s="507"/>
      <c r="G2" s="507"/>
      <c r="H2" s="507"/>
      <c r="I2" s="507"/>
      <c r="J2" s="507"/>
      <c r="K2" s="507"/>
      <c r="L2" s="507"/>
    </row>
    <row r="3" spans="1:31" x14ac:dyDescent="0.25">
      <c r="A3" s="508" t="s">
        <v>227</v>
      </c>
      <c r="B3" s="508"/>
      <c r="C3" s="508"/>
      <c r="D3" s="508"/>
      <c r="E3" s="508"/>
      <c r="F3" s="508"/>
      <c r="G3" s="508"/>
      <c r="H3" s="508"/>
      <c r="I3" s="508"/>
      <c r="J3" s="508"/>
      <c r="K3" s="508"/>
      <c r="L3" s="508"/>
    </row>
    <row r="4" spans="1:31" ht="5.25" customHeight="1" x14ac:dyDescent="0.25">
      <c r="A4" s="508"/>
      <c r="B4" s="508"/>
      <c r="C4" s="508"/>
      <c r="D4" s="508"/>
      <c r="E4" s="508"/>
      <c r="F4" s="508"/>
      <c r="G4" s="508"/>
      <c r="H4" s="508"/>
      <c r="I4" s="508"/>
      <c r="J4" s="508"/>
      <c r="K4" s="508"/>
      <c r="L4" s="508"/>
    </row>
    <row r="5" spans="1:31" ht="6.75" customHeight="1" thickBot="1" x14ac:dyDescent="0.3"/>
    <row r="6" spans="1:31" x14ac:dyDescent="0.25">
      <c r="A6" s="479" t="s">
        <v>5</v>
      </c>
      <c r="B6" s="480"/>
      <c r="C6" s="481"/>
      <c r="D6" s="479" t="s">
        <v>7</v>
      </c>
      <c r="E6" s="480"/>
      <c r="F6" s="480"/>
      <c r="G6" s="479" t="s">
        <v>8</v>
      </c>
      <c r="H6" s="480"/>
      <c r="I6" s="480"/>
      <c r="J6" s="479" t="s">
        <v>9</v>
      </c>
      <c r="K6" s="480"/>
      <c r="L6" s="481"/>
      <c r="N6" s="482" t="s">
        <v>181</v>
      </c>
      <c r="O6" s="483"/>
      <c r="P6" s="484"/>
    </row>
    <row r="7" spans="1:31" ht="16.5" thickBot="1" x14ac:dyDescent="0.3">
      <c r="A7" s="476">
        <v>41152</v>
      </c>
      <c r="B7" s="477"/>
      <c r="C7" s="478"/>
      <c r="D7" s="476">
        <f>A7+7</f>
        <v>41159</v>
      </c>
      <c r="E7" s="477"/>
      <c r="F7" s="477"/>
      <c r="G7" s="476">
        <f>D7+7</f>
        <v>41166</v>
      </c>
      <c r="H7" s="477"/>
      <c r="I7" s="477"/>
      <c r="J7" s="476">
        <f>G7+7</f>
        <v>41173</v>
      </c>
      <c r="K7" s="477"/>
      <c r="L7" s="478"/>
      <c r="N7" s="494"/>
      <c r="O7" s="495"/>
      <c r="P7" s="496"/>
      <c r="Q7" s="182"/>
      <c r="R7" s="182"/>
      <c r="S7" s="182"/>
      <c r="T7" s="182"/>
      <c r="U7" s="182"/>
      <c r="V7" s="182"/>
      <c r="W7" s="182"/>
      <c r="X7" s="182"/>
      <c r="Y7" s="182"/>
      <c r="Z7" s="182"/>
      <c r="AA7" s="182"/>
      <c r="AB7" s="182"/>
      <c r="AC7" s="182"/>
      <c r="AD7" s="182"/>
      <c r="AE7" s="182"/>
    </row>
    <row r="8" spans="1:31" x14ac:dyDescent="0.25">
      <c r="A8" s="257" t="s">
        <v>176</v>
      </c>
      <c r="B8" s="258" t="s">
        <v>6</v>
      </c>
      <c r="C8" s="259" t="s">
        <v>228</v>
      </c>
      <c r="D8" s="257" t="s">
        <v>178</v>
      </c>
      <c r="E8" s="258" t="s">
        <v>6</v>
      </c>
      <c r="F8" s="266" t="s">
        <v>174</v>
      </c>
      <c r="G8" s="257" t="s">
        <v>180</v>
      </c>
      <c r="H8" s="258" t="s">
        <v>6</v>
      </c>
      <c r="I8" s="266" t="s">
        <v>171</v>
      </c>
      <c r="J8" s="257" t="s">
        <v>228</v>
      </c>
      <c r="K8" s="258" t="s">
        <v>6</v>
      </c>
      <c r="L8" s="259" t="s">
        <v>172</v>
      </c>
      <c r="N8" s="91"/>
      <c r="Q8" s="87"/>
      <c r="R8" s="87"/>
      <c r="S8" s="87"/>
      <c r="T8" s="87"/>
      <c r="U8" s="87"/>
      <c r="V8" s="87"/>
      <c r="W8" s="87"/>
      <c r="X8" s="87"/>
      <c r="Y8" s="87"/>
      <c r="Z8" s="87"/>
      <c r="AA8" s="87"/>
      <c r="AB8" s="87"/>
      <c r="AC8" s="87"/>
      <c r="AD8" s="87"/>
      <c r="AE8" s="182"/>
    </row>
    <row r="9" spans="1:31" x14ac:dyDescent="0.25">
      <c r="A9" s="257" t="s">
        <v>193</v>
      </c>
      <c r="B9" s="258" t="s">
        <v>6</v>
      </c>
      <c r="C9" s="259" t="s">
        <v>125</v>
      </c>
      <c r="D9" s="257" t="s">
        <v>180</v>
      </c>
      <c r="E9" s="258" t="s">
        <v>6</v>
      </c>
      <c r="F9" s="266" t="s">
        <v>175</v>
      </c>
      <c r="G9" s="257" t="s">
        <v>178</v>
      </c>
      <c r="H9" s="258" t="s">
        <v>6</v>
      </c>
      <c r="I9" s="266" t="s">
        <v>172</v>
      </c>
      <c r="J9" s="257" t="s">
        <v>176</v>
      </c>
      <c r="K9" s="258" t="s">
        <v>6</v>
      </c>
      <c r="L9" s="259" t="s">
        <v>179</v>
      </c>
      <c r="N9" s="195"/>
      <c r="Q9" s="87"/>
      <c r="R9" s="87"/>
      <c r="S9" s="87"/>
      <c r="T9" s="87"/>
      <c r="U9" s="87"/>
      <c r="V9" s="87"/>
      <c r="W9" s="87"/>
      <c r="X9" s="87"/>
      <c r="Y9" s="87"/>
      <c r="Z9" s="87"/>
      <c r="AA9" s="87"/>
      <c r="AB9" s="87"/>
      <c r="AC9" s="87"/>
      <c r="AD9" s="87"/>
      <c r="AE9" s="182"/>
    </row>
    <row r="10" spans="1:31" x14ac:dyDescent="0.25">
      <c r="A10" s="257" t="s">
        <v>174</v>
      </c>
      <c r="B10" s="258" t="s">
        <v>6</v>
      </c>
      <c r="C10" s="259" t="s">
        <v>171</v>
      </c>
      <c r="D10" s="257" t="s">
        <v>228</v>
      </c>
      <c r="E10" s="258" t="s">
        <v>6</v>
      </c>
      <c r="F10" s="266" t="s">
        <v>173</v>
      </c>
      <c r="G10" s="257" t="s">
        <v>176</v>
      </c>
      <c r="H10" s="258" t="s">
        <v>6</v>
      </c>
      <c r="I10" s="266" t="s">
        <v>229</v>
      </c>
      <c r="J10" s="257" t="s">
        <v>178</v>
      </c>
      <c r="K10" s="258" t="s">
        <v>6</v>
      </c>
      <c r="L10" s="259" t="s">
        <v>177</v>
      </c>
      <c r="N10" s="195"/>
      <c r="Q10" s="87"/>
      <c r="R10" s="87"/>
      <c r="S10" s="87"/>
      <c r="T10" s="87"/>
      <c r="U10" s="87"/>
      <c r="V10" s="87"/>
      <c r="W10" s="87"/>
      <c r="X10" s="87"/>
      <c r="Y10" s="87"/>
      <c r="Z10" s="87"/>
      <c r="AA10" s="87"/>
      <c r="AB10" s="87"/>
      <c r="AC10" s="87"/>
      <c r="AD10" s="87"/>
      <c r="AE10" s="182"/>
    </row>
    <row r="11" spans="1:31" x14ac:dyDescent="0.25">
      <c r="A11" s="257" t="s">
        <v>180</v>
      </c>
      <c r="B11" s="258" t="s">
        <v>6</v>
      </c>
      <c r="C11" s="259" t="s">
        <v>178</v>
      </c>
      <c r="D11" s="257" t="s">
        <v>193</v>
      </c>
      <c r="E11" s="258" t="s">
        <v>6</v>
      </c>
      <c r="F11" s="266" t="s">
        <v>176</v>
      </c>
      <c r="G11" s="257" t="s">
        <v>125</v>
      </c>
      <c r="H11" s="258" t="s">
        <v>6</v>
      </c>
      <c r="I11" s="266" t="s">
        <v>228</v>
      </c>
      <c r="J11" s="257" t="s">
        <v>175</v>
      </c>
      <c r="K11" s="258" t="s">
        <v>6</v>
      </c>
      <c r="L11" s="259" t="s">
        <v>174</v>
      </c>
      <c r="N11" s="195"/>
      <c r="Q11" s="87"/>
      <c r="R11" s="87"/>
      <c r="S11" s="87"/>
      <c r="T11" s="87"/>
      <c r="U11" s="87"/>
      <c r="V11" s="87"/>
      <c r="W11" s="87"/>
      <c r="X11" s="87"/>
      <c r="Y11" s="87"/>
      <c r="Z11" s="87"/>
      <c r="AA11" s="87"/>
      <c r="AB11" s="87"/>
      <c r="AC11" s="87"/>
      <c r="AD11" s="87"/>
      <c r="AE11" s="182"/>
    </row>
    <row r="12" spans="1:31" x14ac:dyDescent="0.25">
      <c r="A12" s="257" t="s">
        <v>172</v>
      </c>
      <c r="B12" s="258" t="s">
        <v>6</v>
      </c>
      <c r="C12" s="259" t="s">
        <v>175</v>
      </c>
      <c r="D12" s="257" t="s">
        <v>179</v>
      </c>
      <c r="E12" s="258" t="s">
        <v>6</v>
      </c>
      <c r="F12" s="266" t="s">
        <v>125</v>
      </c>
      <c r="G12" s="257" t="s">
        <v>177</v>
      </c>
      <c r="H12" s="258" t="s">
        <v>6</v>
      </c>
      <c r="I12" s="266" t="s">
        <v>193</v>
      </c>
      <c r="J12" s="257" t="s">
        <v>229</v>
      </c>
      <c r="K12" s="258" t="s">
        <v>6</v>
      </c>
      <c r="L12" s="259" t="s">
        <v>180</v>
      </c>
      <c r="N12" s="195"/>
      <c r="Q12" s="87"/>
      <c r="R12" s="87"/>
      <c r="S12" s="87"/>
      <c r="T12" s="87"/>
      <c r="U12" s="87"/>
      <c r="V12" s="87"/>
      <c r="W12" s="87"/>
      <c r="X12" s="87"/>
      <c r="Y12" s="87"/>
      <c r="Z12" s="87"/>
      <c r="AA12" s="87"/>
      <c r="AB12" s="87"/>
      <c r="AC12" s="87"/>
      <c r="AD12" s="87"/>
      <c r="AE12" s="182"/>
    </row>
    <row r="13" spans="1:31" x14ac:dyDescent="0.25">
      <c r="A13" s="257" t="s">
        <v>173</v>
      </c>
      <c r="B13" s="258" t="s">
        <v>6</v>
      </c>
      <c r="C13" s="259" t="s">
        <v>229</v>
      </c>
      <c r="D13" s="257" t="s">
        <v>171</v>
      </c>
      <c r="E13" s="258" t="s">
        <v>6</v>
      </c>
      <c r="F13" s="266" t="s">
        <v>177</v>
      </c>
      <c r="G13" s="257" t="s">
        <v>174</v>
      </c>
      <c r="H13" s="258" t="s">
        <v>6</v>
      </c>
      <c r="I13" s="266" t="s">
        <v>179</v>
      </c>
      <c r="J13" s="257" t="s">
        <v>193</v>
      </c>
      <c r="K13" s="258" t="s">
        <v>6</v>
      </c>
      <c r="L13" s="259" t="s">
        <v>173</v>
      </c>
      <c r="N13" s="195"/>
      <c r="Q13" s="87"/>
      <c r="R13" s="87"/>
      <c r="S13" s="87"/>
      <c r="T13" s="87"/>
      <c r="U13" s="87"/>
      <c r="V13" s="87"/>
      <c r="W13" s="87"/>
      <c r="X13" s="87"/>
      <c r="Y13" s="87"/>
      <c r="Z13" s="87"/>
      <c r="AA13" s="87"/>
      <c r="AB13" s="87"/>
      <c r="AC13" s="87"/>
      <c r="AD13" s="87"/>
      <c r="AE13" s="182"/>
    </row>
    <row r="14" spans="1:31" x14ac:dyDescent="0.25">
      <c r="A14" s="257" t="s">
        <v>177</v>
      </c>
      <c r="B14" s="258" t="s">
        <v>6</v>
      </c>
      <c r="C14" s="259" t="s">
        <v>179</v>
      </c>
      <c r="D14" s="257" t="s">
        <v>172</v>
      </c>
      <c r="E14" s="258" t="s">
        <v>6</v>
      </c>
      <c r="F14" s="266" t="s">
        <v>229</v>
      </c>
      <c r="G14" s="267" t="s">
        <v>173</v>
      </c>
      <c r="H14" s="268" t="s">
        <v>6</v>
      </c>
      <c r="I14" s="269" t="s">
        <v>175</v>
      </c>
      <c r="J14" s="267" t="s">
        <v>125</v>
      </c>
      <c r="K14" s="268" t="s">
        <v>6</v>
      </c>
      <c r="L14" s="280" t="s">
        <v>171</v>
      </c>
      <c r="N14" s="195"/>
      <c r="Q14" s="87"/>
      <c r="R14" s="87"/>
      <c r="S14" s="87"/>
      <c r="T14" s="87"/>
      <c r="U14" s="87"/>
      <c r="V14" s="87"/>
      <c r="W14" s="87"/>
      <c r="X14" s="87"/>
      <c r="Y14" s="87"/>
      <c r="Z14" s="87"/>
      <c r="AA14" s="87"/>
      <c r="AB14" s="87"/>
      <c r="AC14" s="87"/>
      <c r="AD14" s="87"/>
      <c r="AE14" s="182"/>
    </row>
    <row r="15" spans="1:31" x14ac:dyDescent="0.25">
      <c r="A15" s="479" t="s">
        <v>10</v>
      </c>
      <c r="B15" s="480"/>
      <c r="C15" s="481"/>
      <c r="D15" s="479" t="s">
        <v>11</v>
      </c>
      <c r="E15" s="480"/>
      <c r="F15" s="481"/>
      <c r="G15" s="497" t="s">
        <v>12</v>
      </c>
      <c r="H15" s="498"/>
      <c r="I15" s="499"/>
      <c r="J15" s="497" t="s">
        <v>13</v>
      </c>
      <c r="K15" s="498"/>
      <c r="L15" s="499"/>
      <c r="N15" s="91"/>
      <c r="Q15" s="87"/>
      <c r="R15" s="87"/>
      <c r="S15" s="87"/>
      <c r="T15" s="87"/>
      <c r="U15" s="87"/>
      <c r="V15" s="87"/>
      <c r="W15" s="87"/>
      <c r="X15" s="87"/>
      <c r="Y15" s="87"/>
      <c r="Z15" s="87"/>
      <c r="AA15" s="87"/>
      <c r="AB15" s="87"/>
      <c r="AC15" s="87"/>
      <c r="AD15" s="87"/>
      <c r="AE15" s="182"/>
    </row>
    <row r="16" spans="1:31" x14ac:dyDescent="0.25">
      <c r="A16" s="476">
        <f>J7+7</f>
        <v>41180</v>
      </c>
      <c r="B16" s="477"/>
      <c r="C16" s="478"/>
      <c r="D16" s="476">
        <f>A16+7</f>
        <v>41187</v>
      </c>
      <c r="E16" s="477"/>
      <c r="F16" s="478"/>
      <c r="G16" s="476">
        <f>D16+7</f>
        <v>41194</v>
      </c>
      <c r="H16" s="477"/>
      <c r="I16" s="478"/>
      <c r="J16" s="476">
        <f>G16+7</f>
        <v>41201</v>
      </c>
      <c r="K16" s="477"/>
      <c r="L16" s="478"/>
      <c r="N16" s="195"/>
      <c r="Q16" s="87"/>
      <c r="R16" s="87"/>
      <c r="S16" s="87"/>
      <c r="T16" s="87"/>
      <c r="U16" s="87"/>
      <c r="V16" s="87"/>
      <c r="W16" s="87"/>
      <c r="X16" s="87"/>
      <c r="Y16" s="87"/>
      <c r="Z16" s="87"/>
      <c r="AA16" s="87"/>
      <c r="AB16" s="87"/>
      <c r="AC16" s="87"/>
      <c r="AD16" s="87"/>
      <c r="AE16" s="182"/>
    </row>
    <row r="17" spans="1:31" x14ac:dyDescent="0.25">
      <c r="A17" s="257" t="s">
        <v>177</v>
      </c>
      <c r="B17" s="258" t="s">
        <v>6</v>
      </c>
      <c r="C17" s="259" t="s">
        <v>175</v>
      </c>
      <c r="D17" s="257" t="s">
        <v>193</v>
      </c>
      <c r="E17" s="258" t="s">
        <v>6</v>
      </c>
      <c r="F17" s="259" t="s">
        <v>229</v>
      </c>
      <c r="G17" s="257" t="s">
        <v>173</v>
      </c>
      <c r="H17" s="258" t="s">
        <v>6</v>
      </c>
      <c r="I17" s="259" t="s">
        <v>180</v>
      </c>
      <c r="J17" s="257" t="s">
        <v>171</v>
      </c>
      <c r="K17" s="258" t="s">
        <v>6</v>
      </c>
      <c r="L17" s="259" t="s">
        <v>178</v>
      </c>
      <c r="N17" s="195"/>
      <c r="Q17" s="87"/>
      <c r="R17" s="87"/>
      <c r="S17" s="87"/>
      <c r="T17" s="87"/>
      <c r="U17" s="87"/>
      <c r="V17" s="87"/>
      <c r="W17" s="87"/>
      <c r="X17" s="87"/>
      <c r="Y17" s="87"/>
      <c r="Z17" s="87"/>
      <c r="AA17" s="87"/>
      <c r="AB17" s="87"/>
      <c r="AC17" s="87"/>
      <c r="AD17" s="87"/>
      <c r="AE17" s="182"/>
    </row>
    <row r="18" spans="1:31" x14ac:dyDescent="0.25">
      <c r="A18" s="257" t="s">
        <v>174</v>
      </c>
      <c r="B18" s="258" t="s">
        <v>6</v>
      </c>
      <c r="C18" s="259" t="s">
        <v>229</v>
      </c>
      <c r="D18" s="257" t="s">
        <v>173</v>
      </c>
      <c r="E18" s="258" t="s">
        <v>6</v>
      </c>
      <c r="F18" s="259" t="s">
        <v>177</v>
      </c>
      <c r="G18" s="257" t="s">
        <v>228</v>
      </c>
      <c r="H18" s="258" t="s">
        <v>6</v>
      </c>
      <c r="I18" s="259" t="s">
        <v>193</v>
      </c>
      <c r="J18" s="257" t="s">
        <v>172</v>
      </c>
      <c r="K18" s="258" t="s">
        <v>6</v>
      </c>
      <c r="L18" s="259" t="s">
        <v>180</v>
      </c>
      <c r="N18" s="195"/>
      <c r="Q18" s="87"/>
      <c r="R18" s="87"/>
      <c r="S18" s="87"/>
      <c r="T18" s="87"/>
      <c r="U18" s="87"/>
      <c r="V18" s="87"/>
      <c r="W18" s="87"/>
      <c r="X18" s="87"/>
      <c r="Y18" s="87"/>
      <c r="Z18" s="87"/>
      <c r="AA18" s="87"/>
      <c r="AB18" s="87"/>
      <c r="AC18" s="87"/>
      <c r="AD18" s="87"/>
      <c r="AE18" s="182"/>
    </row>
    <row r="19" spans="1:31" x14ac:dyDescent="0.25">
      <c r="A19" s="257" t="s">
        <v>172</v>
      </c>
      <c r="B19" s="258" t="s">
        <v>6</v>
      </c>
      <c r="C19" s="259" t="s">
        <v>193</v>
      </c>
      <c r="D19" s="257" t="s">
        <v>180</v>
      </c>
      <c r="E19" s="258" t="s">
        <v>6</v>
      </c>
      <c r="F19" s="259" t="s">
        <v>176</v>
      </c>
      <c r="G19" s="257" t="s">
        <v>177</v>
      </c>
      <c r="H19" s="258" t="s">
        <v>6</v>
      </c>
      <c r="I19" s="259" t="s">
        <v>172</v>
      </c>
      <c r="J19" s="257" t="s">
        <v>125</v>
      </c>
      <c r="K19" s="258" t="s">
        <v>6</v>
      </c>
      <c r="L19" s="259" t="s">
        <v>175</v>
      </c>
      <c r="N19" s="195"/>
      <c r="Q19" s="87"/>
      <c r="R19" s="87"/>
      <c r="S19" s="87"/>
      <c r="T19" s="87"/>
      <c r="U19" s="87"/>
      <c r="V19" s="87"/>
      <c r="W19" s="87"/>
      <c r="X19" s="87"/>
      <c r="Y19" s="87"/>
      <c r="Z19" s="87"/>
      <c r="AA19" s="87"/>
      <c r="AB19" s="87"/>
      <c r="AC19" s="87"/>
      <c r="AD19" s="87"/>
      <c r="AE19" s="182"/>
    </row>
    <row r="20" spans="1:31" x14ac:dyDescent="0.25">
      <c r="A20" s="257" t="s">
        <v>228</v>
      </c>
      <c r="B20" s="258" t="s">
        <v>6</v>
      </c>
      <c r="C20" s="259" t="s">
        <v>180</v>
      </c>
      <c r="D20" s="257" t="s">
        <v>171</v>
      </c>
      <c r="E20" s="258" t="s">
        <v>6</v>
      </c>
      <c r="F20" s="259" t="s">
        <v>179</v>
      </c>
      <c r="G20" s="257" t="s">
        <v>179</v>
      </c>
      <c r="H20" s="258" t="s">
        <v>6</v>
      </c>
      <c r="I20" s="259" t="s">
        <v>175</v>
      </c>
      <c r="J20" s="257" t="s">
        <v>176</v>
      </c>
      <c r="K20" s="258" t="s">
        <v>6</v>
      </c>
      <c r="L20" s="259" t="s">
        <v>173</v>
      </c>
      <c r="N20" s="196"/>
      <c r="Q20" s="87"/>
      <c r="R20" s="87"/>
      <c r="S20" s="87"/>
      <c r="T20" s="87"/>
      <c r="U20" s="87"/>
      <c r="V20" s="87"/>
      <c r="W20" s="87"/>
      <c r="X20" s="87"/>
      <c r="Y20" s="87"/>
      <c r="Z20" s="87"/>
      <c r="AA20" s="87"/>
      <c r="AB20" s="87"/>
      <c r="AC20" s="87"/>
      <c r="AD20" s="87"/>
      <c r="AE20" s="182"/>
    </row>
    <row r="21" spans="1:31" x14ac:dyDescent="0.25">
      <c r="A21" s="257" t="s">
        <v>176</v>
      </c>
      <c r="B21" s="258" t="s">
        <v>6</v>
      </c>
      <c r="C21" s="259" t="s">
        <v>171</v>
      </c>
      <c r="D21" s="257" t="s">
        <v>174</v>
      </c>
      <c r="E21" s="258" t="s">
        <v>6</v>
      </c>
      <c r="F21" s="259" t="s">
        <v>228</v>
      </c>
      <c r="G21" s="257" t="s">
        <v>125</v>
      </c>
      <c r="H21" s="258" t="s">
        <v>6</v>
      </c>
      <c r="I21" s="259" t="s">
        <v>174</v>
      </c>
      <c r="J21" s="257" t="s">
        <v>193</v>
      </c>
      <c r="K21" s="258" t="s">
        <v>6</v>
      </c>
      <c r="L21" s="259" t="s">
        <v>179</v>
      </c>
      <c r="N21" s="196"/>
    </row>
    <row r="22" spans="1:31" x14ac:dyDescent="0.25">
      <c r="A22" s="257" t="s">
        <v>125</v>
      </c>
      <c r="B22" s="258" t="s">
        <v>6</v>
      </c>
      <c r="C22" s="259" t="s">
        <v>178</v>
      </c>
      <c r="D22" s="257" t="s">
        <v>172</v>
      </c>
      <c r="E22" s="258" t="s">
        <v>6</v>
      </c>
      <c r="F22" s="259" t="s">
        <v>125</v>
      </c>
      <c r="G22" s="257" t="s">
        <v>229</v>
      </c>
      <c r="H22" s="258" t="s">
        <v>6</v>
      </c>
      <c r="I22" s="259" t="s">
        <v>171</v>
      </c>
      <c r="J22" s="257" t="s">
        <v>177</v>
      </c>
      <c r="K22" s="258" t="s">
        <v>6</v>
      </c>
      <c r="L22" s="259" t="s">
        <v>174</v>
      </c>
    </row>
    <row r="23" spans="1:31" x14ac:dyDescent="0.25">
      <c r="A23" s="257" t="s">
        <v>179</v>
      </c>
      <c r="B23" s="258" t="s">
        <v>6</v>
      </c>
      <c r="C23" s="259" t="s">
        <v>173</v>
      </c>
      <c r="D23" s="257" t="s">
        <v>175</v>
      </c>
      <c r="E23" s="258" t="s">
        <v>6</v>
      </c>
      <c r="F23" s="259" t="s">
        <v>178</v>
      </c>
      <c r="G23" s="267" t="s">
        <v>178</v>
      </c>
      <c r="H23" s="258" t="s">
        <v>6</v>
      </c>
      <c r="I23" s="280" t="s">
        <v>176</v>
      </c>
      <c r="J23" s="257" t="s">
        <v>229</v>
      </c>
      <c r="K23" s="258" t="s">
        <v>6</v>
      </c>
      <c r="L23" s="259" t="s">
        <v>228</v>
      </c>
    </row>
    <row r="24" spans="1:31" x14ac:dyDescent="0.25">
      <c r="A24" s="479" t="s">
        <v>14</v>
      </c>
      <c r="B24" s="480"/>
      <c r="C24" s="481"/>
      <c r="D24" s="479" t="s">
        <v>15</v>
      </c>
      <c r="E24" s="480"/>
      <c r="F24" s="481"/>
      <c r="G24" s="479" t="s">
        <v>16</v>
      </c>
      <c r="H24" s="480"/>
      <c r="I24" s="481"/>
      <c r="J24" s="479" t="s">
        <v>17</v>
      </c>
      <c r="K24" s="480"/>
      <c r="L24" s="481"/>
      <c r="P24" s="89"/>
      <c r="Q24" s="89"/>
    </row>
    <row r="25" spans="1:31" x14ac:dyDescent="0.25">
      <c r="A25" s="476">
        <f>J16+7</f>
        <v>41208</v>
      </c>
      <c r="B25" s="477"/>
      <c r="C25" s="478"/>
      <c r="D25" s="476">
        <v>41209</v>
      </c>
      <c r="E25" s="477"/>
      <c r="F25" s="478"/>
      <c r="G25" s="476">
        <f>A25+7</f>
        <v>41215</v>
      </c>
      <c r="H25" s="477"/>
      <c r="I25" s="478"/>
      <c r="J25" s="476">
        <f>G25+14</f>
        <v>41229</v>
      </c>
      <c r="K25" s="477"/>
      <c r="L25" s="478"/>
    </row>
    <row r="26" spans="1:31" x14ac:dyDescent="0.25">
      <c r="A26" s="257" t="s">
        <v>174</v>
      </c>
      <c r="B26" s="258" t="s">
        <v>6</v>
      </c>
      <c r="C26" s="259" t="s">
        <v>176</v>
      </c>
      <c r="D26" s="257" t="s">
        <v>125</v>
      </c>
      <c r="E26" s="258" t="s">
        <v>6</v>
      </c>
      <c r="F26" s="259" t="s">
        <v>173</v>
      </c>
      <c r="G26" s="257" t="s">
        <v>172</v>
      </c>
      <c r="H26" s="258" t="s">
        <v>6</v>
      </c>
      <c r="I26" s="259" t="s">
        <v>179</v>
      </c>
      <c r="J26" s="257" t="s">
        <v>229</v>
      </c>
      <c r="K26" s="258" t="s">
        <v>6</v>
      </c>
      <c r="L26" s="259" t="s">
        <v>125</v>
      </c>
    </row>
    <row r="27" spans="1:31" x14ac:dyDescent="0.25">
      <c r="A27" s="257" t="s">
        <v>175</v>
      </c>
      <c r="B27" s="258" t="s">
        <v>6</v>
      </c>
      <c r="C27" s="259" t="s">
        <v>171</v>
      </c>
      <c r="D27" s="257" t="s">
        <v>179</v>
      </c>
      <c r="E27" s="258" t="s">
        <v>6</v>
      </c>
      <c r="F27" s="259" t="s">
        <v>178</v>
      </c>
      <c r="G27" s="257" t="s">
        <v>125</v>
      </c>
      <c r="H27" s="258" t="s">
        <v>6</v>
      </c>
      <c r="I27" s="259" t="s">
        <v>176</v>
      </c>
      <c r="J27" s="257" t="s">
        <v>177</v>
      </c>
      <c r="K27" s="258" t="s">
        <v>6</v>
      </c>
      <c r="L27" s="259" t="s">
        <v>228</v>
      </c>
    </row>
    <row r="28" spans="1:31" x14ac:dyDescent="0.25">
      <c r="A28" s="257" t="s">
        <v>193</v>
      </c>
      <c r="B28" s="258" t="s">
        <v>6</v>
      </c>
      <c r="C28" s="259" t="s">
        <v>178</v>
      </c>
      <c r="D28" s="257" t="s">
        <v>171</v>
      </c>
      <c r="E28" s="258" t="s">
        <v>6</v>
      </c>
      <c r="F28" s="259" t="s">
        <v>228</v>
      </c>
      <c r="G28" s="257" t="s">
        <v>173</v>
      </c>
      <c r="H28" s="258" t="s">
        <v>6</v>
      </c>
      <c r="I28" s="259" t="s">
        <v>174</v>
      </c>
      <c r="J28" s="257" t="s">
        <v>179</v>
      </c>
      <c r="K28" s="258" t="s">
        <v>6</v>
      </c>
      <c r="L28" s="259" t="s">
        <v>180</v>
      </c>
    </row>
    <row r="29" spans="1:31" x14ac:dyDescent="0.25">
      <c r="A29" s="257" t="s">
        <v>229</v>
      </c>
      <c r="B29" s="258" t="s">
        <v>6</v>
      </c>
      <c r="C29" s="259" t="s">
        <v>177</v>
      </c>
      <c r="D29" s="257" t="s">
        <v>174</v>
      </c>
      <c r="E29" s="258" t="s">
        <v>6</v>
      </c>
      <c r="F29" s="259" t="s">
        <v>172</v>
      </c>
      <c r="G29" s="257" t="s">
        <v>178</v>
      </c>
      <c r="H29" s="258" t="s">
        <v>6</v>
      </c>
      <c r="I29" s="259" t="s">
        <v>229</v>
      </c>
      <c r="J29" s="257" t="s">
        <v>172</v>
      </c>
      <c r="K29" s="258" t="s">
        <v>6</v>
      </c>
      <c r="L29" s="259" t="s">
        <v>171</v>
      </c>
    </row>
    <row r="30" spans="1:31" x14ac:dyDescent="0.25">
      <c r="A30" s="257" t="s">
        <v>173</v>
      </c>
      <c r="B30" s="258" t="s">
        <v>6</v>
      </c>
      <c r="C30" s="259" t="s">
        <v>172</v>
      </c>
      <c r="D30" s="257" t="s">
        <v>175</v>
      </c>
      <c r="E30" s="258" t="s">
        <v>6</v>
      </c>
      <c r="F30" s="259" t="s">
        <v>229</v>
      </c>
      <c r="G30" s="257" t="s">
        <v>180</v>
      </c>
      <c r="H30" s="258" t="s">
        <v>6</v>
      </c>
      <c r="I30" s="259" t="s">
        <v>177</v>
      </c>
      <c r="J30" s="257" t="s">
        <v>178</v>
      </c>
      <c r="K30" s="258" t="s">
        <v>6</v>
      </c>
      <c r="L30" s="259" t="s">
        <v>173</v>
      </c>
    </row>
    <row r="31" spans="1:31" x14ac:dyDescent="0.25">
      <c r="A31" s="257" t="s">
        <v>179</v>
      </c>
      <c r="B31" s="258" t="s">
        <v>6</v>
      </c>
      <c r="C31" s="259" t="s">
        <v>228</v>
      </c>
      <c r="D31" s="257" t="s">
        <v>180</v>
      </c>
      <c r="E31" s="258" t="s">
        <v>6</v>
      </c>
      <c r="F31" s="259" t="s">
        <v>193</v>
      </c>
      <c r="G31" s="257" t="s">
        <v>228</v>
      </c>
      <c r="H31" s="258" t="s">
        <v>6</v>
      </c>
      <c r="I31" s="259" t="s">
        <v>175</v>
      </c>
      <c r="J31" s="257" t="s">
        <v>175</v>
      </c>
      <c r="K31" s="258" t="s">
        <v>6</v>
      </c>
      <c r="L31" s="259" t="s">
        <v>176</v>
      </c>
    </row>
    <row r="32" spans="1:31" x14ac:dyDescent="0.25">
      <c r="A32" s="257" t="s">
        <v>180</v>
      </c>
      <c r="B32" s="258" t="s">
        <v>6</v>
      </c>
      <c r="C32" s="259" t="s">
        <v>125</v>
      </c>
      <c r="D32" s="267" t="s">
        <v>176</v>
      </c>
      <c r="E32" s="258" t="s">
        <v>6</v>
      </c>
      <c r="F32" s="280" t="s">
        <v>177</v>
      </c>
      <c r="G32" s="267" t="s">
        <v>171</v>
      </c>
      <c r="H32" s="258" t="s">
        <v>6</v>
      </c>
      <c r="I32" s="280" t="s">
        <v>193</v>
      </c>
      <c r="J32" s="257" t="s">
        <v>193</v>
      </c>
      <c r="K32" s="258" t="s">
        <v>6</v>
      </c>
      <c r="L32" s="259" t="s">
        <v>174</v>
      </c>
    </row>
    <row r="33" spans="1:12" x14ac:dyDescent="0.25">
      <c r="A33" s="479" t="s">
        <v>18</v>
      </c>
      <c r="B33" s="480"/>
      <c r="C33" s="481"/>
      <c r="D33" s="485" t="s">
        <v>182</v>
      </c>
      <c r="E33" s="486"/>
      <c r="F33" s="486"/>
      <c r="G33" s="486"/>
      <c r="H33" s="486"/>
      <c r="I33" s="486"/>
      <c r="J33" s="486"/>
      <c r="K33" s="486"/>
      <c r="L33" s="487"/>
    </row>
    <row r="34" spans="1:12" x14ac:dyDescent="0.25">
      <c r="A34" s="476">
        <f>J25+7</f>
        <v>41236</v>
      </c>
      <c r="B34" s="477"/>
      <c r="C34" s="478"/>
      <c r="D34" s="488"/>
      <c r="E34" s="489"/>
      <c r="F34" s="489"/>
      <c r="G34" s="489"/>
      <c r="H34" s="489"/>
      <c r="I34" s="489"/>
      <c r="J34" s="489"/>
      <c r="K34" s="489"/>
      <c r="L34" s="490"/>
    </row>
    <row r="35" spans="1:12" x14ac:dyDescent="0.25">
      <c r="A35" s="257" t="s">
        <v>175</v>
      </c>
      <c r="B35" s="258" t="s">
        <v>6</v>
      </c>
      <c r="C35" s="259" t="s">
        <v>193</v>
      </c>
      <c r="D35" s="488"/>
      <c r="E35" s="489"/>
      <c r="F35" s="489"/>
      <c r="G35" s="489"/>
      <c r="H35" s="489"/>
      <c r="I35" s="489"/>
      <c r="J35" s="489"/>
      <c r="K35" s="489"/>
      <c r="L35" s="490"/>
    </row>
    <row r="36" spans="1:12" x14ac:dyDescent="0.25">
      <c r="A36" s="257" t="s">
        <v>171</v>
      </c>
      <c r="B36" s="258" t="s">
        <v>6</v>
      </c>
      <c r="C36" s="259" t="s">
        <v>173</v>
      </c>
      <c r="D36" s="488"/>
      <c r="E36" s="489"/>
      <c r="F36" s="489"/>
      <c r="G36" s="489"/>
      <c r="H36" s="489"/>
      <c r="I36" s="489"/>
      <c r="J36" s="489"/>
      <c r="K36" s="489"/>
      <c r="L36" s="490"/>
    </row>
    <row r="37" spans="1:12" x14ac:dyDescent="0.25">
      <c r="A37" s="257" t="s">
        <v>229</v>
      </c>
      <c r="B37" s="258" t="s">
        <v>6</v>
      </c>
      <c r="C37" s="259" t="s">
        <v>179</v>
      </c>
      <c r="D37" s="488"/>
      <c r="E37" s="489"/>
      <c r="F37" s="489"/>
      <c r="G37" s="489"/>
      <c r="H37" s="489"/>
      <c r="I37" s="489"/>
      <c r="J37" s="489"/>
      <c r="K37" s="489"/>
      <c r="L37" s="490"/>
    </row>
    <row r="38" spans="1:12" x14ac:dyDescent="0.25">
      <c r="A38" s="257" t="s">
        <v>177</v>
      </c>
      <c r="B38" s="258" t="s">
        <v>6</v>
      </c>
      <c r="C38" s="259" t="s">
        <v>125</v>
      </c>
      <c r="D38" s="488"/>
      <c r="E38" s="489"/>
      <c r="F38" s="489"/>
      <c r="G38" s="489"/>
      <c r="H38" s="489"/>
      <c r="I38" s="489"/>
      <c r="J38" s="489"/>
      <c r="K38" s="489"/>
      <c r="L38" s="490"/>
    </row>
    <row r="39" spans="1:12" x14ac:dyDescent="0.25">
      <c r="A39" s="257" t="s">
        <v>228</v>
      </c>
      <c r="B39" s="258" t="s">
        <v>6</v>
      </c>
      <c r="C39" s="259" t="s">
        <v>178</v>
      </c>
      <c r="D39" s="488"/>
      <c r="E39" s="489"/>
      <c r="F39" s="489"/>
      <c r="G39" s="489"/>
      <c r="H39" s="489"/>
      <c r="I39" s="489"/>
      <c r="J39" s="489"/>
      <c r="K39" s="489"/>
      <c r="L39" s="490"/>
    </row>
    <row r="40" spans="1:12" x14ac:dyDescent="0.25">
      <c r="A40" s="257" t="s">
        <v>176</v>
      </c>
      <c r="B40" s="258" t="s">
        <v>6</v>
      </c>
      <c r="C40" s="259" t="s">
        <v>172</v>
      </c>
      <c r="D40" s="488"/>
      <c r="E40" s="489"/>
      <c r="F40" s="489"/>
      <c r="G40" s="489"/>
      <c r="H40" s="489"/>
      <c r="I40" s="489"/>
      <c r="J40" s="489"/>
      <c r="K40" s="489"/>
      <c r="L40" s="490"/>
    </row>
    <row r="41" spans="1:12" x14ac:dyDescent="0.25">
      <c r="A41" s="267" t="s">
        <v>174</v>
      </c>
      <c r="B41" s="268" t="s">
        <v>6</v>
      </c>
      <c r="C41" s="280" t="s">
        <v>180</v>
      </c>
      <c r="D41" s="491"/>
      <c r="E41" s="492"/>
      <c r="F41" s="492"/>
      <c r="G41" s="492"/>
      <c r="H41" s="492"/>
      <c r="I41" s="492"/>
      <c r="J41" s="492"/>
      <c r="K41" s="492"/>
      <c r="L41" s="493"/>
    </row>
    <row r="43" spans="1:12" x14ac:dyDescent="0.25">
      <c r="A43" s="479" t="s">
        <v>19</v>
      </c>
      <c r="B43" s="480"/>
      <c r="C43" s="481"/>
      <c r="D43" s="479" t="s">
        <v>20</v>
      </c>
      <c r="E43" s="480"/>
      <c r="F43" s="481"/>
      <c r="G43" s="479" t="s">
        <v>21</v>
      </c>
      <c r="H43" s="480"/>
      <c r="I43" s="481"/>
      <c r="J43" s="479" t="s">
        <v>22</v>
      </c>
      <c r="K43" s="480"/>
      <c r="L43" s="481"/>
    </row>
    <row r="44" spans="1:12" x14ac:dyDescent="0.25">
      <c r="A44" s="476">
        <f>A34+7</f>
        <v>41243</v>
      </c>
      <c r="B44" s="477"/>
      <c r="C44" s="478"/>
      <c r="D44" s="476">
        <f>A44+7</f>
        <v>41250</v>
      </c>
      <c r="E44" s="477"/>
      <c r="F44" s="478"/>
      <c r="G44" s="476">
        <f>D44+7</f>
        <v>41257</v>
      </c>
      <c r="H44" s="477"/>
      <c r="I44" s="478"/>
      <c r="J44" s="476">
        <f>G44+7</f>
        <v>41264</v>
      </c>
      <c r="K44" s="477"/>
      <c r="L44" s="478"/>
    </row>
    <row r="45" spans="1:12" x14ac:dyDescent="0.25">
      <c r="A45" s="257" t="s">
        <v>228</v>
      </c>
      <c r="B45" s="258" t="s">
        <v>6</v>
      </c>
      <c r="C45" s="259" t="s">
        <v>176</v>
      </c>
      <c r="D45" s="257" t="s">
        <v>174</v>
      </c>
      <c r="E45" s="258" t="s">
        <v>6</v>
      </c>
      <c r="F45" s="259" t="s">
        <v>178</v>
      </c>
      <c r="G45" s="257" t="s">
        <v>171</v>
      </c>
      <c r="H45" s="258" t="s">
        <v>6</v>
      </c>
      <c r="I45" s="259" t="s">
        <v>180</v>
      </c>
      <c r="J45" s="257" t="s">
        <v>172</v>
      </c>
      <c r="K45" s="258" t="s">
        <v>6</v>
      </c>
      <c r="L45" s="259" t="s">
        <v>228</v>
      </c>
    </row>
    <row r="46" spans="1:12" x14ac:dyDescent="0.25">
      <c r="A46" s="257" t="s">
        <v>125</v>
      </c>
      <c r="B46" s="258" t="s">
        <v>6</v>
      </c>
      <c r="C46" s="259" t="s">
        <v>193</v>
      </c>
      <c r="D46" s="257" t="s">
        <v>175</v>
      </c>
      <c r="E46" s="258" t="s">
        <v>6</v>
      </c>
      <c r="F46" s="259" t="s">
        <v>180</v>
      </c>
      <c r="G46" s="257" t="s">
        <v>172</v>
      </c>
      <c r="H46" s="258" t="s">
        <v>6</v>
      </c>
      <c r="I46" s="259" t="s">
        <v>178</v>
      </c>
      <c r="J46" s="257" t="s">
        <v>179</v>
      </c>
      <c r="K46" s="258" t="s">
        <v>6</v>
      </c>
      <c r="L46" s="259" t="s">
        <v>176</v>
      </c>
    </row>
    <row r="47" spans="1:12" x14ac:dyDescent="0.25">
      <c r="A47" s="257" t="s">
        <v>171</v>
      </c>
      <c r="B47" s="258" t="s">
        <v>6</v>
      </c>
      <c r="C47" s="259" t="s">
        <v>174</v>
      </c>
      <c r="D47" s="257" t="s">
        <v>173</v>
      </c>
      <c r="E47" s="258" t="s">
        <v>6</v>
      </c>
      <c r="F47" s="259" t="s">
        <v>228</v>
      </c>
      <c r="G47" s="257" t="s">
        <v>229</v>
      </c>
      <c r="H47" s="258" t="s">
        <v>6</v>
      </c>
      <c r="I47" s="259" t="s">
        <v>176</v>
      </c>
      <c r="J47" s="257" t="s">
        <v>177</v>
      </c>
      <c r="K47" s="258" t="s">
        <v>6</v>
      </c>
      <c r="L47" s="259" t="s">
        <v>178</v>
      </c>
    </row>
    <row r="48" spans="1:12" x14ac:dyDescent="0.25">
      <c r="A48" s="257" t="s">
        <v>178</v>
      </c>
      <c r="B48" s="258" t="s">
        <v>6</v>
      </c>
      <c r="C48" s="259" t="s">
        <v>180</v>
      </c>
      <c r="D48" s="257" t="s">
        <v>176</v>
      </c>
      <c r="E48" s="258" t="s">
        <v>6</v>
      </c>
      <c r="F48" s="259" t="s">
        <v>193</v>
      </c>
      <c r="G48" s="257" t="s">
        <v>228</v>
      </c>
      <c r="H48" s="258" t="s">
        <v>6</v>
      </c>
      <c r="I48" s="259" t="s">
        <v>125</v>
      </c>
      <c r="J48" s="257" t="s">
        <v>174</v>
      </c>
      <c r="K48" s="258" t="s">
        <v>6</v>
      </c>
      <c r="L48" s="259" t="s">
        <v>175</v>
      </c>
    </row>
    <row r="49" spans="1:12" x14ac:dyDescent="0.25">
      <c r="A49" s="257" t="s">
        <v>175</v>
      </c>
      <c r="B49" s="258" t="s">
        <v>6</v>
      </c>
      <c r="C49" s="259" t="s">
        <v>172</v>
      </c>
      <c r="D49" s="257" t="s">
        <v>125</v>
      </c>
      <c r="E49" s="258" t="s">
        <v>6</v>
      </c>
      <c r="F49" s="259" t="s">
        <v>179</v>
      </c>
      <c r="G49" s="257" t="s">
        <v>193</v>
      </c>
      <c r="H49" s="258" t="s">
        <v>6</v>
      </c>
      <c r="I49" s="259" t="s">
        <v>177</v>
      </c>
      <c r="J49" s="257" t="s">
        <v>180</v>
      </c>
      <c r="K49" s="258" t="s">
        <v>6</v>
      </c>
      <c r="L49" s="259" t="s">
        <v>229</v>
      </c>
    </row>
    <row r="50" spans="1:12" x14ac:dyDescent="0.25">
      <c r="A50" s="257" t="s">
        <v>229</v>
      </c>
      <c r="B50" s="258" t="s">
        <v>6</v>
      </c>
      <c r="C50" s="259" t="s">
        <v>173</v>
      </c>
      <c r="D50" s="257" t="s">
        <v>177</v>
      </c>
      <c r="E50" s="258" t="s">
        <v>6</v>
      </c>
      <c r="F50" s="259" t="s">
        <v>171</v>
      </c>
      <c r="G50" s="257" t="s">
        <v>179</v>
      </c>
      <c r="H50" s="258" t="s">
        <v>6</v>
      </c>
      <c r="I50" s="259" t="s">
        <v>174</v>
      </c>
      <c r="J50" s="257" t="s">
        <v>173</v>
      </c>
      <c r="K50" s="258" t="s">
        <v>6</v>
      </c>
      <c r="L50" s="259" t="s">
        <v>193</v>
      </c>
    </row>
    <row r="51" spans="1:12" x14ac:dyDescent="0.25">
      <c r="A51" s="257" t="s">
        <v>179</v>
      </c>
      <c r="B51" s="268" t="s">
        <v>6</v>
      </c>
      <c r="C51" s="259" t="s">
        <v>177</v>
      </c>
      <c r="D51" s="257" t="s">
        <v>229</v>
      </c>
      <c r="E51" s="268" t="s">
        <v>6</v>
      </c>
      <c r="F51" s="259" t="s">
        <v>172</v>
      </c>
      <c r="G51" s="257" t="s">
        <v>175</v>
      </c>
      <c r="H51" s="268" t="s">
        <v>6</v>
      </c>
      <c r="I51" s="259" t="s">
        <v>173</v>
      </c>
      <c r="J51" s="257" t="s">
        <v>171</v>
      </c>
      <c r="K51" s="268" t="s">
        <v>6</v>
      </c>
      <c r="L51" s="259" t="s">
        <v>125</v>
      </c>
    </row>
    <row r="52" spans="1:12" x14ac:dyDescent="0.25">
      <c r="A52" s="479" t="s">
        <v>23</v>
      </c>
      <c r="B52" s="480"/>
      <c r="C52" s="481"/>
      <c r="D52" s="479" t="s">
        <v>24</v>
      </c>
      <c r="E52" s="480"/>
      <c r="F52" s="481"/>
      <c r="G52" s="479" t="s">
        <v>25</v>
      </c>
      <c r="H52" s="480"/>
      <c r="I52" s="481"/>
      <c r="J52" s="479" t="s">
        <v>26</v>
      </c>
      <c r="K52" s="480"/>
      <c r="L52" s="481"/>
    </row>
    <row r="53" spans="1:12" x14ac:dyDescent="0.25">
      <c r="A53" s="476">
        <f>J44+7</f>
        <v>41271</v>
      </c>
      <c r="B53" s="477"/>
      <c r="C53" s="478"/>
      <c r="D53" s="476">
        <f>A53+7</f>
        <v>41278</v>
      </c>
      <c r="E53" s="477"/>
      <c r="F53" s="478"/>
      <c r="G53" s="476">
        <f>D53+7</f>
        <v>41285</v>
      </c>
      <c r="H53" s="477"/>
      <c r="I53" s="478"/>
      <c r="J53" s="476">
        <f>G53+7</f>
        <v>41292</v>
      </c>
      <c r="K53" s="477"/>
      <c r="L53" s="478"/>
    </row>
    <row r="54" spans="1:12" x14ac:dyDescent="0.25">
      <c r="A54" s="257" t="s">
        <v>175</v>
      </c>
      <c r="B54" s="258" t="s">
        <v>6</v>
      </c>
      <c r="C54" s="259" t="s">
        <v>177</v>
      </c>
      <c r="D54" s="257" t="s">
        <v>229</v>
      </c>
      <c r="E54" s="258" t="s">
        <v>6</v>
      </c>
      <c r="F54" s="259" t="s">
        <v>193</v>
      </c>
      <c r="G54" s="257" t="s">
        <v>180</v>
      </c>
      <c r="H54" s="258" t="s">
        <v>6</v>
      </c>
      <c r="I54" s="259" t="s">
        <v>173</v>
      </c>
      <c r="J54" s="257" t="s">
        <v>178</v>
      </c>
      <c r="K54" s="258" t="s">
        <v>6</v>
      </c>
      <c r="L54" s="259" t="s">
        <v>171</v>
      </c>
    </row>
    <row r="55" spans="1:12" x14ac:dyDescent="0.25">
      <c r="A55" s="257" t="s">
        <v>229</v>
      </c>
      <c r="B55" s="258" t="s">
        <v>6</v>
      </c>
      <c r="C55" s="259" t="s">
        <v>174</v>
      </c>
      <c r="D55" s="257" t="s">
        <v>177</v>
      </c>
      <c r="E55" s="258" t="s">
        <v>6</v>
      </c>
      <c r="F55" s="259" t="s">
        <v>173</v>
      </c>
      <c r="G55" s="257" t="s">
        <v>193</v>
      </c>
      <c r="H55" s="258" t="s">
        <v>6</v>
      </c>
      <c r="I55" s="259" t="s">
        <v>228</v>
      </c>
      <c r="J55" s="257" t="s">
        <v>180</v>
      </c>
      <c r="K55" s="258" t="s">
        <v>6</v>
      </c>
      <c r="L55" s="259" t="s">
        <v>172</v>
      </c>
    </row>
    <row r="56" spans="1:12" x14ac:dyDescent="0.25">
      <c r="A56" s="257" t="s">
        <v>193</v>
      </c>
      <c r="B56" s="258" t="s">
        <v>6</v>
      </c>
      <c r="C56" s="259" t="s">
        <v>172</v>
      </c>
      <c r="D56" s="257" t="s">
        <v>176</v>
      </c>
      <c r="E56" s="258" t="s">
        <v>6</v>
      </c>
      <c r="F56" s="259" t="s">
        <v>180</v>
      </c>
      <c r="G56" s="257" t="s">
        <v>172</v>
      </c>
      <c r="H56" s="258" t="s">
        <v>6</v>
      </c>
      <c r="I56" s="259" t="s">
        <v>177</v>
      </c>
      <c r="J56" s="257" t="s">
        <v>175</v>
      </c>
      <c r="K56" s="258" t="s">
        <v>6</v>
      </c>
      <c r="L56" s="259" t="s">
        <v>125</v>
      </c>
    </row>
    <row r="57" spans="1:12" x14ac:dyDescent="0.25">
      <c r="A57" s="257" t="s">
        <v>180</v>
      </c>
      <c r="B57" s="258" t="s">
        <v>6</v>
      </c>
      <c r="C57" s="259" t="s">
        <v>228</v>
      </c>
      <c r="D57" s="257" t="s">
        <v>179</v>
      </c>
      <c r="E57" s="258" t="s">
        <v>6</v>
      </c>
      <c r="F57" s="259" t="s">
        <v>171</v>
      </c>
      <c r="G57" s="257" t="s">
        <v>175</v>
      </c>
      <c r="H57" s="258" t="s">
        <v>6</v>
      </c>
      <c r="I57" s="259" t="s">
        <v>179</v>
      </c>
      <c r="J57" s="257" t="s">
        <v>173</v>
      </c>
      <c r="K57" s="258" t="s">
        <v>6</v>
      </c>
      <c r="L57" s="259" t="s">
        <v>176</v>
      </c>
    </row>
    <row r="58" spans="1:12" x14ac:dyDescent="0.25">
      <c r="A58" s="257" t="s">
        <v>171</v>
      </c>
      <c r="B58" s="258" t="s">
        <v>6</v>
      </c>
      <c r="C58" s="259" t="s">
        <v>176</v>
      </c>
      <c r="D58" s="257" t="s">
        <v>228</v>
      </c>
      <c r="E58" s="258" t="s">
        <v>6</v>
      </c>
      <c r="F58" s="259" t="s">
        <v>174</v>
      </c>
      <c r="G58" s="257" t="s">
        <v>174</v>
      </c>
      <c r="H58" s="258" t="s">
        <v>6</v>
      </c>
      <c r="I58" s="259" t="s">
        <v>125</v>
      </c>
      <c r="J58" s="257" t="s">
        <v>179</v>
      </c>
      <c r="K58" s="258" t="s">
        <v>6</v>
      </c>
      <c r="L58" s="259" t="s">
        <v>193</v>
      </c>
    </row>
    <row r="59" spans="1:12" x14ac:dyDescent="0.25">
      <c r="A59" s="257" t="s">
        <v>178</v>
      </c>
      <c r="B59" s="258" t="s">
        <v>6</v>
      </c>
      <c r="C59" s="259" t="s">
        <v>125</v>
      </c>
      <c r="D59" s="257" t="s">
        <v>125</v>
      </c>
      <c r="E59" s="258" t="s">
        <v>6</v>
      </c>
      <c r="F59" s="259" t="s">
        <v>172</v>
      </c>
      <c r="G59" s="257" t="s">
        <v>171</v>
      </c>
      <c r="H59" s="258" t="s">
        <v>6</v>
      </c>
      <c r="I59" s="259" t="s">
        <v>229</v>
      </c>
      <c r="J59" s="257" t="s">
        <v>174</v>
      </c>
      <c r="K59" s="258" t="s">
        <v>6</v>
      </c>
      <c r="L59" s="259" t="s">
        <v>177</v>
      </c>
    </row>
    <row r="60" spans="1:12" x14ac:dyDescent="0.25">
      <c r="A60" s="257" t="s">
        <v>173</v>
      </c>
      <c r="B60" s="258" t="s">
        <v>6</v>
      </c>
      <c r="C60" s="259" t="s">
        <v>179</v>
      </c>
      <c r="D60" s="257" t="s">
        <v>178</v>
      </c>
      <c r="E60" s="258" t="s">
        <v>6</v>
      </c>
      <c r="F60" s="259" t="s">
        <v>175</v>
      </c>
      <c r="G60" s="257" t="s">
        <v>176</v>
      </c>
      <c r="H60" s="258" t="s">
        <v>6</v>
      </c>
      <c r="I60" s="259" t="s">
        <v>178</v>
      </c>
      <c r="J60" s="257" t="s">
        <v>228</v>
      </c>
      <c r="K60" s="258" t="s">
        <v>6</v>
      </c>
      <c r="L60" s="259" t="s">
        <v>229</v>
      </c>
    </row>
    <row r="61" spans="1:12" x14ac:dyDescent="0.25">
      <c r="A61" s="479" t="s">
        <v>27</v>
      </c>
      <c r="B61" s="480"/>
      <c r="C61" s="481"/>
      <c r="D61" s="479" t="s">
        <v>28</v>
      </c>
      <c r="E61" s="480"/>
      <c r="F61" s="481"/>
      <c r="G61" s="479" t="s">
        <v>29</v>
      </c>
      <c r="H61" s="480"/>
      <c r="I61" s="481"/>
      <c r="J61" s="479" t="s">
        <v>30</v>
      </c>
      <c r="K61" s="480"/>
      <c r="L61" s="481"/>
    </row>
    <row r="62" spans="1:12" x14ac:dyDescent="0.25">
      <c r="A62" s="476">
        <f>J53+7</f>
        <v>41299</v>
      </c>
      <c r="B62" s="477"/>
      <c r="C62" s="478"/>
      <c r="D62" s="476">
        <v>41300</v>
      </c>
      <c r="E62" s="477"/>
      <c r="F62" s="478"/>
      <c r="G62" s="476">
        <f>A62+7</f>
        <v>41306</v>
      </c>
      <c r="H62" s="477"/>
      <c r="I62" s="478"/>
      <c r="J62" s="476">
        <f>G62+14</f>
        <v>41320</v>
      </c>
      <c r="K62" s="477"/>
      <c r="L62" s="478"/>
    </row>
    <row r="63" spans="1:12" x14ac:dyDescent="0.25">
      <c r="A63" s="257" t="s">
        <v>176</v>
      </c>
      <c r="B63" s="258" t="s">
        <v>6</v>
      </c>
      <c r="C63" s="259" t="s">
        <v>174</v>
      </c>
      <c r="D63" s="257" t="s">
        <v>173</v>
      </c>
      <c r="E63" s="258" t="s">
        <v>6</v>
      </c>
      <c r="F63" s="259" t="s">
        <v>125</v>
      </c>
      <c r="G63" s="257" t="s">
        <v>179</v>
      </c>
      <c r="H63" s="258" t="s">
        <v>6</v>
      </c>
      <c r="I63" s="259" t="s">
        <v>172</v>
      </c>
      <c r="J63" s="257" t="s">
        <v>125</v>
      </c>
      <c r="K63" s="258" t="s">
        <v>6</v>
      </c>
      <c r="L63" s="259" t="s">
        <v>229</v>
      </c>
    </row>
    <row r="64" spans="1:12" x14ac:dyDescent="0.25">
      <c r="A64" s="257" t="s">
        <v>171</v>
      </c>
      <c r="B64" s="258" t="s">
        <v>6</v>
      </c>
      <c r="C64" s="259" t="s">
        <v>175</v>
      </c>
      <c r="D64" s="257" t="s">
        <v>178</v>
      </c>
      <c r="E64" s="258" t="s">
        <v>6</v>
      </c>
      <c r="F64" s="259" t="s">
        <v>179</v>
      </c>
      <c r="G64" s="257" t="s">
        <v>176</v>
      </c>
      <c r="H64" s="258" t="s">
        <v>6</v>
      </c>
      <c r="I64" s="259" t="s">
        <v>125</v>
      </c>
      <c r="J64" s="257" t="s">
        <v>228</v>
      </c>
      <c r="K64" s="258" t="s">
        <v>6</v>
      </c>
      <c r="L64" s="259" t="s">
        <v>177</v>
      </c>
    </row>
    <row r="65" spans="1:12" x14ac:dyDescent="0.25">
      <c r="A65" s="257" t="s">
        <v>178</v>
      </c>
      <c r="B65" s="258" t="s">
        <v>6</v>
      </c>
      <c r="C65" s="259" t="s">
        <v>193</v>
      </c>
      <c r="D65" s="257" t="s">
        <v>228</v>
      </c>
      <c r="E65" s="258" t="s">
        <v>6</v>
      </c>
      <c r="F65" s="259" t="s">
        <v>171</v>
      </c>
      <c r="G65" s="257" t="s">
        <v>174</v>
      </c>
      <c r="H65" s="258" t="s">
        <v>6</v>
      </c>
      <c r="I65" s="259" t="s">
        <v>173</v>
      </c>
      <c r="J65" s="257" t="s">
        <v>180</v>
      </c>
      <c r="K65" s="258" t="s">
        <v>6</v>
      </c>
      <c r="L65" s="259" t="s">
        <v>179</v>
      </c>
    </row>
    <row r="66" spans="1:12" x14ac:dyDescent="0.25">
      <c r="A66" s="257" t="s">
        <v>177</v>
      </c>
      <c r="B66" s="258" t="s">
        <v>6</v>
      </c>
      <c r="C66" s="259" t="s">
        <v>229</v>
      </c>
      <c r="D66" s="257" t="s">
        <v>172</v>
      </c>
      <c r="E66" s="258" t="s">
        <v>6</v>
      </c>
      <c r="F66" s="259" t="s">
        <v>174</v>
      </c>
      <c r="G66" s="257" t="s">
        <v>229</v>
      </c>
      <c r="H66" s="258" t="s">
        <v>6</v>
      </c>
      <c r="I66" s="259" t="s">
        <v>178</v>
      </c>
      <c r="J66" s="257" t="s">
        <v>171</v>
      </c>
      <c r="K66" s="258" t="s">
        <v>6</v>
      </c>
      <c r="L66" s="259" t="s">
        <v>172</v>
      </c>
    </row>
    <row r="67" spans="1:12" x14ac:dyDescent="0.25">
      <c r="A67" s="257" t="s">
        <v>172</v>
      </c>
      <c r="B67" s="258" t="s">
        <v>6</v>
      </c>
      <c r="C67" s="259" t="s">
        <v>173</v>
      </c>
      <c r="D67" s="257" t="s">
        <v>229</v>
      </c>
      <c r="E67" s="258" t="s">
        <v>6</v>
      </c>
      <c r="F67" s="259" t="s">
        <v>175</v>
      </c>
      <c r="G67" s="257" t="s">
        <v>177</v>
      </c>
      <c r="H67" s="258" t="s">
        <v>6</v>
      </c>
      <c r="I67" s="259" t="s">
        <v>180</v>
      </c>
      <c r="J67" s="257" t="s">
        <v>173</v>
      </c>
      <c r="K67" s="258" t="s">
        <v>6</v>
      </c>
      <c r="L67" s="259" t="s">
        <v>178</v>
      </c>
    </row>
    <row r="68" spans="1:12" x14ac:dyDescent="0.25">
      <c r="A68" s="257" t="s">
        <v>228</v>
      </c>
      <c r="B68" s="258" t="s">
        <v>6</v>
      </c>
      <c r="C68" s="259" t="s">
        <v>179</v>
      </c>
      <c r="D68" s="257" t="s">
        <v>193</v>
      </c>
      <c r="E68" s="258" t="s">
        <v>6</v>
      </c>
      <c r="F68" s="259" t="s">
        <v>180</v>
      </c>
      <c r="G68" s="257" t="s">
        <v>175</v>
      </c>
      <c r="H68" s="258" t="s">
        <v>6</v>
      </c>
      <c r="I68" s="259" t="s">
        <v>228</v>
      </c>
      <c r="J68" s="257" t="s">
        <v>176</v>
      </c>
      <c r="K68" s="258" t="s">
        <v>6</v>
      </c>
      <c r="L68" s="259" t="s">
        <v>175</v>
      </c>
    </row>
    <row r="69" spans="1:12" x14ac:dyDescent="0.25">
      <c r="A69" s="257" t="s">
        <v>125</v>
      </c>
      <c r="B69" s="258" t="s">
        <v>6</v>
      </c>
      <c r="C69" s="259" t="s">
        <v>180</v>
      </c>
      <c r="D69" s="267" t="s">
        <v>177</v>
      </c>
      <c r="E69" s="258" t="s">
        <v>6</v>
      </c>
      <c r="F69" s="280" t="s">
        <v>176</v>
      </c>
      <c r="G69" s="267" t="s">
        <v>193</v>
      </c>
      <c r="H69" s="258" t="s">
        <v>6</v>
      </c>
      <c r="I69" s="280" t="s">
        <v>171</v>
      </c>
      <c r="J69" s="267" t="s">
        <v>174</v>
      </c>
      <c r="K69" s="258" t="s">
        <v>6</v>
      </c>
      <c r="L69" s="280" t="s">
        <v>193</v>
      </c>
    </row>
    <row r="70" spans="1:12" x14ac:dyDescent="0.25">
      <c r="A70" s="479" t="s">
        <v>31</v>
      </c>
      <c r="B70" s="480"/>
      <c r="C70" s="481"/>
      <c r="D70" s="485" t="s">
        <v>184</v>
      </c>
      <c r="E70" s="486"/>
      <c r="F70" s="486"/>
      <c r="G70" s="486"/>
      <c r="H70" s="486"/>
      <c r="I70" s="486"/>
      <c r="J70" s="486"/>
      <c r="K70" s="486"/>
      <c r="L70" s="487"/>
    </row>
    <row r="71" spans="1:12" x14ac:dyDescent="0.25">
      <c r="A71" s="476">
        <f>J62+7</f>
        <v>41327</v>
      </c>
      <c r="B71" s="477"/>
      <c r="C71" s="478"/>
      <c r="D71" s="488"/>
      <c r="E71" s="489"/>
      <c r="F71" s="489"/>
      <c r="G71" s="489"/>
      <c r="H71" s="489"/>
      <c r="I71" s="489"/>
      <c r="J71" s="489"/>
      <c r="K71" s="489"/>
      <c r="L71" s="490"/>
    </row>
    <row r="72" spans="1:12" x14ac:dyDescent="0.25">
      <c r="A72" s="257" t="s">
        <v>193</v>
      </c>
      <c r="B72" s="258" t="s">
        <v>6</v>
      </c>
      <c r="C72" s="259" t="s">
        <v>175</v>
      </c>
      <c r="D72" s="488"/>
      <c r="E72" s="489"/>
      <c r="F72" s="489"/>
      <c r="G72" s="489"/>
      <c r="H72" s="489"/>
      <c r="I72" s="489"/>
      <c r="J72" s="489"/>
      <c r="K72" s="489"/>
      <c r="L72" s="490"/>
    </row>
    <row r="73" spans="1:12" x14ac:dyDescent="0.25">
      <c r="A73" s="257" t="s">
        <v>173</v>
      </c>
      <c r="B73" s="258" t="s">
        <v>6</v>
      </c>
      <c r="C73" s="259" t="s">
        <v>171</v>
      </c>
      <c r="D73" s="488"/>
      <c r="E73" s="489"/>
      <c r="F73" s="489"/>
      <c r="G73" s="489"/>
      <c r="H73" s="489"/>
      <c r="I73" s="489"/>
      <c r="J73" s="489"/>
      <c r="K73" s="489"/>
      <c r="L73" s="490"/>
    </row>
    <row r="74" spans="1:12" x14ac:dyDescent="0.25">
      <c r="A74" s="257" t="s">
        <v>179</v>
      </c>
      <c r="B74" s="258" t="s">
        <v>6</v>
      </c>
      <c r="C74" s="259" t="s">
        <v>229</v>
      </c>
      <c r="D74" s="488"/>
      <c r="E74" s="489"/>
      <c r="F74" s="489"/>
      <c r="G74" s="489"/>
      <c r="H74" s="489"/>
      <c r="I74" s="489"/>
      <c r="J74" s="489"/>
      <c r="K74" s="489"/>
      <c r="L74" s="490"/>
    </row>
    <row r="75" spans="1:12" x14ac:dyDescent="0.25">
      <c r="A75" s="257" t="s">
        <v>125</v>
      </c>
      <c r="B75" s="258" t="s">
        <v>6</v>
      </c>
      <c r="C75" s="259" t="s">
        <v>177</v>
      </c>
      <c r="D75" s="488"/>
      <c r="E75" s="489"/>
      <c r="F75" s="489"/>
      <c r="G75" s="489"/>
      <c r="H75" s="489"/>
      <c r="I75" s="489"/>
      <c r="J75" s="489"/>
      <c r="K75" s="489"/>
      <c r="L75" s="490"/>
    </row>
    <row r="76" spans="1:12" x14ac:dyDescent="0.25">
      <c r="A76" s="257" t="s">
        <v>178</v>
      </c>
      <c r="B76" s="258" t="s">
        <v>6</v>
      </c>
      <c r="C76" s="259" t="s">
        <v>228</v>
      </c>
      <c r="D76" s="488"/>
      <c r="E76" s="489"/>
      <c r="F76" s="489"/>
      <c r="G76" s="489"/>
      <c r="H76" s="489"/>
      <c r="I76" s="489"/>
      <c r="J76" s="489"/>
      <c r="K76" s="489"/>
      <c r="L76" s="490"/>
    </row>
    <row r="77" spans="1:12" x14ac:dyDescent="0.25">
      <c r="A77" s="257" t="s">
        <v>172</v>
      </c>
      <c r="B77" s="258" t="s">
        <v>6</v>
      </c>
      <c r="C77" s="259" t="s">
        <v>176</v>
      </c>
      <c r="D77" s="488"/>
      <c r="E77" s="489"/>
      <c r="F77" s="489"/>
      <c r="G77" s="489"/>
      <c r="H77" s="489"/>
      <c r="I77" s="489"/>
      <c r="J77" s="489"/>
      <c r="K77" s="489"/>
      <c r="L77" s="490"/>
    </row>
    <row r="78" spans="1:12" x14ac:dyDescent="0.25">
      <c r="A78" s="267" t="s">
        <v>180</v>
      </c>
      <c r="B78" s="268" t="s">
        <v>6</v>
      </c>
      <c r="C78" s="280" t="s">
        <v>174</v>
      </c>
      <c r="D78" s="491"/>
      <c r="E78" s="492"/>
      <c r="F78" s="492"/>
      <c r="G78" s="492"/>
      <c r="H78" s="492"/>
      <c r="I78" s="492"/>
      <c r="J78" s="492"/>
      <c r="K78" s="492"/>
      <c r="L78" s="493"/>
    </row>
    <row r="80" spans="1:12" x14ac:dyDescent="0.25">
      <c r="A80" s="479" t="s">
        <v>32</v>
      </c>
      <c r="B80" s="480"/>
      <c r="C80" s="481"/>
      <c r="D80" s="479" t="s">
        <v>33</v>
      </c>
      <c r="E80" s="480"/>
      <c r="F80" s="481"/>
      <c r="G80" s="479" t="s">
        <v>34</v>
      </c>
      <c r="H80" s="480"/>
      <c r="I80" s="481"/>
      <c r="J80" s="479" t="s">
        <v>35</v>
      </c>
      <c r="K80" s="480"/>
      <c r="L80" s="481"/>
    </row>
    <row r="81" spans="1:12" x14ac:dyDescent="0.25">
      <c r="A81" s="476">
        <f>A71+7</f>
        <v>41334</v>
      </c>
      <c r="B81" s="477"/>
      <c r="C81" s="478"/>
      <c r="D81" s="476">
        <f>A81+7</f>
        <v>41341</v>
      </c>
      <c r="E81" s="477"/>
      <c r="F81" s="478"/>
      <c r="G81" s="476">
        <f>D81+7</f>
        <v>41348</v>
      </c>
      <c r="H81" s="477"/>
      <c r="I81" s="478"/>
      <c r="J81" s="476">
        <f>G81+7</f>
        <v>41355</v>
      </c>
      <c r="K81" s="477"/>
      <c r="L81" s="478"/>
    </row>
    <row r="82" spans="1:12" x14ac:dyDescent="0.25">
      <c r="A82" s="257" t="s">
        <v>176</v>
      </c>
      <c r="B82" s="258" t="s">
        <v>6</v>
      </c>
      <c r="C82" s="259" t="s">
        <v>228</v>
      </c>
      <c r="D82" s="257" t="s">
        <v>178</v>
      </c>
      <c r="E82" s="258" t="s">
        <v>6</v>
      </c>
      <c r="F82" s="259" t="s">
        <v>174</v>
      </c>
      <c r="G82" s="257" t="s">
        <v>180</v>
      </c>
      <c r="H82" s="258" t="s">
        <v>6</v>
      </c>
      <c r="I82" s="259" t="s">
        <v>171</v>
      </c>
      <c r="J82" s="257" t="s">
        <v>228</v>
      </c>
      <c r="K82" s="258" t="s">
        <v>6</v>
      </c>
      <c r="L82" s="259" t="s">
        <v>172</v>
      </c>
    </row>
    <row r="83" spans="1:12" x14ac:dyDescent="0.25">
      <c r="A83" s="257" t="s">
        <v>193</v>
      </c>
      <c r="B83" s="258" t="s">
        <v>6</v>
      </c>
      <c r="C83" s="259" t="s">
        <v>125</v>
      </c>
      <c r="D83" s="257" t="s">
        <v>180</v>
      </c>
      <c r="E83" s="258" t="s">
        <v>6</v>
      </c>
      <c r="F83" s="259" t="s">
        <v>175</v>
      </c>
      <c r="G83" s="257" t="s">
        <v>178</v>
      </c>
      <c r="H83" s="258" t="s">
        <v>6</v>
      </c>
      <c r="I83" s="259" t="s">
        <v>172</v>
      </c>
      <c r="J83" s="257" t="s">
        <v>176</v>
      </c>
      <c r="K83" s="258" t="s">
        <v>6</v>
      </c>
      <c r="L83" s="259" t="s">
        <v>179</v>
      </c>
    </row>
    <row r="84" spans="1:12" x14ac:dyDescent="0.25">
      <c r="A84" s="257" t="s">
        <v>174</v>
      </c>
      <c r="B84" s="258" t="s">
        <v>6</v>
      </c>
      <c r="C84" s="259" t="s">
        <v>171</v>
      </c>
      <c r="D84" s="257" t="s">
        <v>228</v>
      </c>
      <c r="E84" s="258" t="s">
        <v>6</v>
      </c>
      <c r="F84" s="259" t="s">
        <v>173</v>
      </c>
      <c r="G84" s="257" t="s">
        <v>176</v>
      </c>
      <c r="H84" s="258" t="s">
        <v>6</v>
      </c>
      <c r="I84" s="259" t="s">
        <v>229</v>
      </c>
      <c r="J84" s="257" t="s">
        <v>178</v>
      </c>
      <c r="K84" s="258" t="s">
        <v>6</v>
      </c>
      <c r="L84" s="259" t="s">
        <v>177</v>
      </c>
    </row>
    <row r="85" spans="1:12" x14ac:dyDescent="0.25">
      <c r="A85" s="257" t="s">
        <v>180</v>
      </c>
      <c r="B85" s="258" t="s">
        <v>6</v>
      </c>
      <c r="C85" s="259" t="s">
        <v>178</v>
      </c>
      <c r="D85" s="257" t="s">
        <v>193</v>
      </c>
      <c r="E85" s="258" t="s">
        <v>6</v>
      </c>
      <c r="F85" s="259" t="s">
        <v>176</v>
      </c>
      <c r="G85" s="257" t="s">
        <v>125</v>
      </c>
      <c r="H85" s="258" t="s">
        <v>6</v>
      </c>
      <c r="I85" s="259" t="s">
        <v>228</v>
      </c>
      <c r="J85" s="257" t="s">
        <v>175</v>
      </c>
      <c r="K85" s="258" t="s">
        <v>6</v>
      </c>
      <c r="L85" s="259" t="s">
        <v>174</v>
      </c>
    </row>
    <row r="86" spans="1:12" x14ac:dyDescent="0.25">
      <c r="A86" s="257" t="s">
        <v>172</v>
      </c>
      <c r="B86" s="258" t="s">
        <v>6</v>
      </c>
      <c r="C86" s="259" t="s">
        <v>175</v>
      </c>
      <c r="D86" s="257" t="s">
        <v>179</v>
      </c>
      <c r="E86" s="258" t="s">
        <v>6</v>
      </c>
      <c r="F86" s="259" t="s">
        <v>125</v>
      </c>
      <c r="G86" s="257" t="s">
        <v>177</v>
      </c>
      <c r="H86" s="258" t="s">
        <v>6</v>
      </c>
      <c r="I86" s="259" t="s">
        <v>193</v>
      </c>
      <c r="J86" s="257" t="s">
        <v>229</v>
      </c>
      <c r="K86" s="258" t="s">
        <v>6</v>
      </c>
      <c r="L86" s="259" t="s">
        <v>180</v>
      </c>
    </row>
    <row r="87" spans="1:12" x14ac:dyDescent="0.25">
      <c r="A87" s="257" t="s">
        <v>173</v>
      </c>
      <c r="B87" s="258" t="s">
        <v>6</v>
      </c>
      <c r="C87" s="259" t="s">
        <v>229</v>
      </c>
      <c r="D87" s="257" t="s">
        <v>171</v>
      </c>
      <c r="E87" s="258" t="s">
        <v>6</v>
      </c>
      <c r="F87" s="259" t="s">
        <v>177</v>
      </c>
      <c r="G87" s="257" t="s">
        <v>174</v>
      </c>
      <c r="H87" s="258" t="s">
        <v>6</v>
      </c>
      <c r="I87" s="259" t="s">
        <v>179</v>
      </c>
      <c r="J87" s="257" t="s">
        <v>193</v>
      </c>
      <c r="K87" s="258" t="s">
        <v>6</v>
      </c>
      <c r="L87" s="259" t="s">
        <v>173</v>
      </c>
    </row>
    <row r="88" spans="1:12" x14ac:dyDescent="0.25">
      <c r="A88" s="257" t="s">
        <v>177</v>
      </c>
      <c r="B88" s="258" t="s">
        <v>6</v>
      </c>
      <c r="C88" s="259" t="s">
        <v>179</v>
      </c>
      <c r="D88" s="257" t="s">
        <v>172</v>
      </c>
      <c r="E88" s="258" t="s">
        <v>6</v>
      </c>
      <c r="F88" s="259" t="s">
        <v>229</v>
      </c>
      <c r="G88" s="257" t="s">
        <v>173</v>
      </c>
      <c r="H88" s="258" t="s">
        <v>6</v>
      </c>
      <c r="I88" s="259" t="s">
        <v>175</v>
      </c>
      <c r="J88" s="257" t="s">
        <v>125</v>
      </c>
      <c r="K88" s="258" t="s">
        <v>6</v>
      </c>
      <c r="L88" s="259" t="s">
        <v>171</v>
      </c>
    </row>
    <row r="89" spans="1:12" x14ac:dyDescent="0.25">
      <c r="A89" s="479" t="s">
        <v>36</v>
      </c>
      <c r="B89" s="480"/>
      <c r="C89" s="481"/>
      <c r="D89" s="479" t="s">
        <v>37</v>
      </c>
      <c r="E89" s="480"/>
      <c r="F89" s="481"/>
      <c r="G89" s="479" t="s">
        <v>38</v>
      </c>
      <c r="H89" s="480"/>
      <c r="I89" s="481"/>
      <c r="J89" s="501" t="s">
        <v>39</v>
      </c>
      <c r="K89" s="502"/>
      <c r="L89" s="503"/>
    </row>
    <row r="90" spans="1:12" x14ac:dyDescent="0.25">
      <c r="A90" s="476">
        <f>J81+7</f>
        <v>41362</v>
      </c>
      <c r="B90" s="477"/>
      <c r="C90" s="478"/>
      <c r="D90" s="476">
        <f>A90+7</f>
        <v>41369</v>
      </c>
      <c r="E90" s="477"/>
      <c r="F90" s="478"/>
      <c r="G90" s="476">
        <f>D90+7</f>
        <v>41376</v>
      </c>
      <c r="H90" s="477"/>
      <c r="I90" s="478"/>
      <c r="J90" s="504">
        <f>G90+7</f>
        <v>41383</v>
      </c>
      <c r="K90" s="505"/>
      <c r="L90" s="506"/>
    </row>
    <row r="91" spans="1:12" x14ac:dyDescent="0.25">
      <c r="A91" s="257" t="s">
        <v>177</v>
      </c>
      <c r="B91" s="258" t="s">
        <v>6</v>
      </c>
      <c r="C91" s="259" t="s">
        <v>175</v>
      </c>
      <c r="D91" s="257" t="s">
        <v>193</v>
      </c>
      <c r="E91" s="258" t="s">
        <v>6</v>
      </c>
      <c r="F91" s="259" t="s">
        <v>229</v>
      </c>
      <c r="G91" s="257" t="s">
        <v>173</v>
      </c>
      <c r="H91" s="258" t="s">
        <v>6</v>
      </c>
      <c r="I91" s="259" t="s">
        <v>180</v>
      </c>
      <c r="J91" s="88" t="s">
        <v>171</v>
      </c>
      <c r="K91" s="89" t="s">
        <v>6</v>
      </c>
      <c r="L91" s="90" t="s">
        <v>178</v>
      </c>
    </row>
    <row r="92" spans="1:12" x14ac:dyDescent="0.25">
      <c r="A92" s="257" t="s">
        <v>174</v>
      </c>
      <c r="B92" s="258" t="s">
        <v>6</v>
      </c>
      <c r="C92" s="259" t="s">
        <v>229</v>
      </c>
      <c r="D92" s="257" t="s">
        <v>173</v>
      </c>
      <c r="E92" s="258" t="s">
        <v>6</v>
      </c>
      <c r="F92" s="259" t="s">
        <v>177</v>
      </c>
      <c r="G92" s="257" t="s">
        <v>228</v>
      </c>
      <c r="H92" s="258" t="s">
        <v>6</v>
      </c>
      <c r="I92" s="259" t="s">
        <v>193</v>
      </c>
      <c r="J92" s="88" t="s">
        <v>172</v>
      </c>
      <c r="K92" s="89" t="s">
        <v>6</v>
      </c>
      <c r="L92" s="90" t="s">
        <v>180</v>
      </c>
    </row>
    <row r="93" spans="1:12" x14ac:dyDescent="0.25">
      <c r="A93" s="257" t="s">
        <v>172</v>
      </c>
      <c r="B93" s="258" t="s">
        <v>6</v>
      </c>
      <c r="C93" s="259" t="s">
        <v>193</v>
      </c>
      <c r="D93" s="257" t="s">
        <v>180</v>
      </c>
      <c r="E93" s="258" t="s">
        <v>6</v>
      </c>
      <c r="F93" s="259" t="s">
        <v>176</v>
      </c>
      <c r="G93" s="257" t="s">
        <v>177</v>
      </c>
      <c r="H93" s="258" t="s">
        <v>6</v>
      </c>
      <c r="I93" s="259" t="s">
        <v>172</v>
      </c>
      <c r="J93" s="88" t="s">
        <v>125</v>
      </c>
      <c r="K93" s="89" t="s">
        <v>6</v>
      </c>
      <c r="L93" s="90" t="s">
        <v>175</v>
      </c>
    </row>
    <row r="94" spans="1:12" x14ac:dyDescent="0.25">
      <c r="A94" s="257" t="s">
        <v>228</v>
      </c>
      <c r="B94" s="258" t="s">
        <v>6</v>
      </c>
      <c r="C94" s="259" t="s">
        <v>180</v>
      </c>
      <c r="D94" s="257" t="s">
        <v>171</v>
      </c>
      <c r="E94" s="258" t="s">
        <v>6</v>
      </c>
      <c r="F94" s="259" t="s">
        <v>179</v>
      </c>
      <c r="G94" s="257" t="s">
        <v>179</v>
      </c>
      <c r="H94" s="258" t="s">
        <v>6</v>
      </c>
      <c r="I94" s="259" t="s">
        <v>175</v>
      </c>
      <c r="J94" s="88" t="s">
        <v>176</v>
      </c>
      <c r="K94" s="89" t="s">
        <v>6</v>
      </c>
      <c r="L94" s="90" t="s">
        <v>173</v>
      </c>
    </row>
    <row r="95" spans="1:12" x14ac:dyDescent="0.25">
      <c r="A95" s="257" t="s">
        <v>176</v>
      </c>
      <c r="B95" s="258" t="s">
        <v>6</v>
      </c>
      <c r="C95" s="259" t="s">
        <v>171</v>
      </c>
      <c r="D95" s="257" t="s">
        <v>174</v>
      </c>
      <c r="E95" s="258" t="s">
        <v>6</v>
      </c>
      <c r="F95" s="259" t="s">
        <v>228</v>
      </c>
      <c r="G95" s="257" t="s">
        <v>125</v>
      </c>
      <c r="H95" s="258" t="s">
        <v>6</v>
      </c>
      <c r="I95" s="259" t="s">
        <v>174</v>
      </c>
      <c r="J95" s="88" t="s">
        <v>193</v>
      </c>
      <c r="K95" s="89" t="s">
        <v>6</v>
      </c>
      <c r="L95" s="90" t="s">
        <v>179</v>
      </c>
    </row>
    <row r="96" spans="1:12" x14ac:dyDescent="0.25">
      <c r="A96" s="257" t="s">
        <v>125</v>
      </c>
      <c r="B96" s="258" t="s">
        <v>6</v>
      </c>
      <c r="C96" s="259" t="s">
        <v>178</v>
      </c>
      <c r="D96" s="257" t="s">
        <v>172</v>
      </c>
      <c r="E96" s="258" t="s">
        <v>6</v>
      </c>
      <c r="F96" s="259" t="s">
        <v>125</v>
      </c>
      <c r="G96" s="257" t="s">
        <v>229</v>
      </c>
      <c r="H96" s="258" t="s">
        <v>6</v>
      </c>
      <c r="I96" s="259" t="s">
        <v>171</v>
      </c>
      <c r="J96" s="88" t="s">
        <v>177</v>
      </c>
      <c r="K96" s="89" t="s">
        <v>6</v>
      </c>
      <c r="L96" s="90" t="s">
        <v>174</v>
      </c>
    </row>
    <row r="97" spans="1:12" x14ac:dyDescent="0.25">
      <c r="A97" s="257" t="s">
        <v>179</v>
      </c>
      <c r="B97" s="258" t="s">
        <v>6</v>
      </c>
      <c r="C97" s="259" t="s">
        <v>173</v>
      </c>
      <c r="D97" s="257" t="s">
        <v>175</v>
      </c>
      <c r="E97" s="258" t="s">
        <v>6</v>
      </c>
      <c r="F97" s="259" t="s">
        <v>178</v>
      </c>
      <c r="G97" s="267" t="s">
        <v>178</v>
      </c>
      <c r="H97" s="258" t="s">
        <v>6</v>
      </c>
      <c r="I97" s="280" t="s">
        <v>176</v>
      </c>
      <c r="J97" s="88" t="s">
        <v>229</v>
      </c>
      <c r="K97" s="89" t="s">
        <v>6</v>
      </c>
      <c r="L97" s="90" t="s">
        <v>228</v>
      </c>
    </row>
    <row r="98" spans="1:12" x14ac:dyDescent="0.25">
      <c r="A98" s="501" t="s">
        <v>40</v>
      </c>
      <c r="B98" s="502"/>
      <c r="C98" s="503"/>
      <c r="D98" s="501" t="s">
        <v>167</v>
      </c>
      <c r="E98" s="502"/>
      <c r="F98" s="503"/>
      <c r="G98" s="501" t="s">
        <v>168</v>
      </c>
      <c r="H98" s="502"/>
      <c r="I98" s="503"/>
      <c r="J98" s="501" t="s">
        <v>169</v>
      </c>
      <c r="K98" s="502"/>
      <c r="L98" s="503"/>
    </row>
    <row r="99" spans="1:12" x14ac:dyDescent="0.25">
      <c r="A99" s="504">
        <f>J90+7</f>
        <v>41390</v>
      </c>
      <c r="B99" s="505"/>
      <c r="C99" s="506"/>
      <c r="D99" s="504">
        <v>41391</v>
      </c>
      <c r="E99" s="505"/>
      <c r="F99" s="506"/>
      <c r="G99" s="504">
        <f>A99+7</f>
        <v>41397</v>
      </c>
      <c r="H99" s="505"/>
      <c r="I99" s="506"/>
      <c r="J99" s="504">
        <f>G99+7</f>
        <v>41404</v>
      </c>
      <c r="K99" s="505"/>
      <c r="L99" s="506"/>
    </row>
    <row r="100" spans="1:12" x14ac:dyDescent="0.25">
      <c r="A100" s="88" t="s">
        <v>174</v>
      </c>
      <c r="B100" s="89" t="s">
        <v>6</v>
      </c>
      <c r="C100" s="90" t="s">
        <v>176</v>
      </c>
      <c r="D100" s="88" t="s">
        <v>125</v>
      </c>
      <c r="E100" s="89" t="s">
        <v>6</v>
      </c>
      <c r="F100" s="90" t="s">
        <v>173</v>
      </c>
      <c r="G100" s="88" t="s">
        <v>172</v>
      </c>
      <c r="H100" s="89" t="s">
        <v>6</v>
      </c>
      <c r="I100" s="90" t="s">
        <v>179</v>
      </c>
      <c r="J100" s="88" t="s">
        <v>229</v>
      </c>
      <c r="K100" s="89" t="s">
        <v>6</v>
      </c>
      <c r="L100" s="90" t="s">
        <v>125</v>
      </c>
    </row>
    <row r="101" spans="1:12" x14ac:dyDescent="0.25">
      <c r="A101" s="88" t="s">
        <v>175</v>
      </c>
      <c r="B101" s="89" t="s">
        <v>6</v>
      </c>
      <c r="C101" s="90" t="s">
        <v>171</v>
      </c>
      <c r="D101" s="88" t="s">
        <v>179</v>
      </c>
      <c r="E101" s="89" t="s">
        <v>6</v>
      </c>
      <c r="F101" s="90" t="s">
        <v>178</v>
      </c>
      <c r="G101" s="88" t="s">
        <v>125</v>
      </c>
      <c r="H101" s="89" t="s">
        <v>6</v>
      </c>
      <c r="I101" s="90" t="s">
        <v>176</v>
      </c>
      <c r="J101" s="88" t="s">
        <v>177</v>
      </c>
      <c r="K101" s="89" t="s">
        <v>6</v>
      </c>
      <c r="L101" s="90" t="s">
        <v>228</v>
      </c>
    </row>
    <row r="102" spans="1:12" x14ac:dyDescent="0.25">
      <c r="A102" s="88" t="s">
        <v>193</v>
      </c>
      <c r="B102" s="89" t="s">
        <v>6</v>
      </c>
      <c r="C102" s="90" t="s">
        <v>178</v>
      </c>
      <c r="D102" s="88" t="s">
        <v>171</v>
      </c>
      <c r="E102" s="89" t="s">
        <v>6</v>
      </c>
      <c r="F102" s="90" t="s">
        <v>228</v>
      </c>
      <c r="G102" s="88" t="s">
        <v>173</v>
      </c>
      <c r="H102" s="89" t="s">
        <v>6</v>
      </c>
      <c r="I102" s="90" t="s">
        <v>174</v>
      </c>
      <c r="J102" s="88" t="s">
        <v>179</v>
      </c>
      <c r="K102" s="89" t="s">
        <v>6</v>
      </c>
      <c r="L102" s="90" t="s">
        <v>180</v>
      </c>
    </row>
    <row r="103" spans="1:12" x14ac:dyDescent="0.25">
      <c r="A103" s="88" t="s">
        <v>229</v>
      </c>
      <c r="B103" s="89" t="s">
        <v>6</v>
      </c>
      <c r="C103" s="90" t="s">
        <v>177</v>
      </c>
      <c r="D103" s="88" t="s">
        <v>174</v>
      </c>
      <c r="E103" s="89" t="s">
        <v>6</v>
      </c>
      <c r="F103" s="90" t="s">
        <v>172</v>
      </c>
      <c r="G103" s="88" t="s">
        <v>178</v>
      </c>
      <c r="H103" s="89" t="s">
        <v>6</v>
      </c>
      <c r="I103" s="90" t="s">
        <v>229</v>
      </c>
      <c r="J103" s="88" t="s">
        <v>172</v>
      </c>
      <c r="K103" s="89" t="s">
        <v>6</v>
      </c>
      <c r="L103" s="90" t="s">
        <v>171</v>
      </c>
    </row>
    <row r="104" spans="1:12" x14ac:dyDescent="0.25">
      <c r="A104" s="88" t="s">
        <v>173</v>
      </c>
      <c r="B104" s="89" t="s">
        <v>6</v>
      </c>
      <c r="C104" s="90" t="s">
        <v>172</v>
      </c>
      <c r="D104" s="88" t="s">
        <v>175</v>
      </c>
      <c r="E104" s="89" t="s">
        <v>6</v>
      </c>
      <c r="F104" s="90" t="s">
        <v>229</v>
      </c>
      <c r="G104" s="88" t="s">
        <v>180</v>
      </c>
      <c r="H104" s="89" t="s">
        <v>6</v>
      </c>
      <c r="I104" s="90" t="s">
        <v>177</v>
      </c>
      <c r="J104" s="88" t="s">
        <v>178</v>
      </c>
      <c r="K104" s="89" t="s">
        <v>6</v>
      </c>
      <c r="L104" s="90" t="s">
        <v>173</v>
      </c>
    </row>
    <row r="105" spans="1:12" x14ac:dyDescent="0.25">
      <c r="A105" s="88" t="s">
        <v>179</v>
      </c>
      <c r="B105" s="89" t="s">
        <v>6</v>
      </c>
      <c r="C105" s="90" t="s">
        <v>228</v>
      </c>
      <c r="D105" s="88" t="s">
        <v>180</v>
      </c>
      <c r="E105" s="89" t="s">
        <v>6</v>
      </c>
      <c r="F105" s="90" t="s">
        <v>193</v>
      </c>
      <c r="G105" s="88" t="s">
        <v>228</v>
      </c>
      <c r="H105" s="89" t="s">
        <v>6</v>
      </c>
      <c r="I105" s="90" t="s">
        <v>175</v>
      </c>
      <c r="J105" s="88" t="s">
        <v>175</v>
      </c>
      <c r="K105" s="89" t="s">
        <v>6</v>
      </c>
      <c r="L105" s="90" t="s">
        <v>176</v>
      </c>
    </row>
    <row r="106" spans="1:12" x14ac:dyDescent="0.25">
      <c r="A106" s="88" t="s">
        <v>180</v>
      </c>
      <c r="B106" s="89" t="s">
        <v>6</v>
      </c>
      <c r="C106" s="90" t="s">
        <v>125</v>
      </c>
      <c r="D106" s="92" t="s">
        <v>176</v>
      </c>
      <c r="E106" s="89" t="s">
        <v>6</v>
      </c>
      <c r="F106" s="93" t="s">
        <v>177</v>
      </c>
      <c r="G106" s="92" t="s">
        <v>171</v>
      </c>
      <c r="H106" s="89" t="s">
        <v>6</v>
      </c>
      <c r="I106" s="93" t="s">
        <v>193</v>
      </c>
      <c r="J106" s="88" t="s">
        <v>193</v>
      </c>
      <c r="K106" s="89" t="s">
        <v>6</v>
      </c>
      <c r="L106" s="90" t="s">
        <v>174</v>
      </c>
    </row>
    <row r="107" spans="1:12" x14ac:dyDescent="0.25">
      <c r="A107" s="501" t="s">
        <v>170</v>
      </c>
      <c r="B107" s="502"/>
      <c r="C107" s="503"/>
      <c r="D107" s="485" t="s">
        <v>183</v>
      </c>
      <c r="E107" s="486"/>
      <c r="F107" s="486"/>
      <c r="G107" s="486"/>
      <c r="H107" s="486"/>
      <c r="I107" s="486"/>
      <c r="J107" s="486"/>
      <c r="K107" s="486"/>
      <c r="L107" s="487"/>
    </row>
    <row r="108" spans="1:12" x14ac:dyDescent="0.25">
      <c r="A108" s="504">
        <f>J99+7</f>
        <v>41411</v>
      </c>
      <c r="B108" s="505"/>
      <c r="C108" s="506"/>
      <c r="D108" s="488"/>
      <c r="E108" s="489"/>
      <c r="F108" s="489"/>
      <c r="G108" s="489"/>
      <c r="H108" s="489"/>
      <c r="I108" s="489"/>
      <c r="J108" s="489"/>
      <c r="K108" s="489"/>
      <c r="L108" s="490"/>
    </row>
    <row r="109" spans="1:12" x14ac:dyDescent="0.25">
      <c r="A109" s="88" t="s">
        <v>175</v>
      </c>
      <c r="B109" s="89" t="s">
        <v>6</v>
      </c>
      <c r="C109" s="90" t="s">
        <v>193</v>
      </c>
      <c r="D109" s="488"/>
      <c r="E109" s="489"/>
      <c r="F109" s="489"/>
      <c r="G109" s="489"/>
      <c r="H109" s="489"/>
      <c r="I109" s="489"/>
      <c r="J109" s="489"/>
      <c r="K109" s="489"/>
      <c r="L109" s="490"/>
    </row>
    <row r="110" spans="1:12" x14ac:dyDescent="0.25">
      <c r="A110" s="88" t="s">
        <v>171</v>
      </c>
      <c r="B110" s="89" t="s">
        <v>6</v>
      </c>
      <c r="C110" s="90" t="s">
        <v>173</v>
      </c>
      <c r="D110" s="488"/>
      <c r="E110" s="489"/>
      <c r="F110" s="489"/>
      <c r="G110" s="489"/>
      <c r="H110" s="489"/>
      <c r="I110" s="489"/>
      <c r="J110" s="489"/>
      <c r="K110" s="489"/>
      <c r="L110" s="490"/>
    </row>
    <row r="111" spans="1:12" x14ac:dyDescent="0.25">
      <c r="A111" s="88" t="s">
        <v>229</v>
      </c>
      <c r="B111" s="89" t="s">
        <v>6</v>
      </c>
      <c r="C111" s="90" t="s">
        <v>179</v>
      </c>
      <c r="D111" s="488"/>
      <c r="E111" s="489"/>
      <c r="F111" s="489"/>
      <c r="G111" s="489"/>
      <c r="H111" s="489"/>
      <c r="I111" s="489"/>
      <c r="J111" s="489"/>
      <c r="K111" s="489"/>
      <c r="L111" s="490"/>
    </row>
    <row r="112" spans="1:12" x14ac:dyDescent="0.25">
      <c r="A112" s="88" t="s">
        <v>177</v>
      </c>
      <c r="B112" s="89" t="s">
        <v>6</v>
      </c>
      <c r="C112" s="90" t="s">
        <v>125</v>
      </c>
      <c r="D112" s="488"/>
      <c r="E112" s="489"/>
      <c r="F112" s="489"/>
      <c r="G112" s="489"/>
      <c r="H112" s="489"/>
      <c r="I112" s="489"/>
      <c r="J112" s="489"/>
      <c r="K112" s="489"/>
      <c r="L112" s="490"/>
    </row>
    <row r="113" spans="1:12" x14ac:dyDescent="0.25">
      <c r="A113" s="88" t="s">
        <v>228</v>
      </c>
      <c r="B113" s="89" t="s">
        <v>6</v>
      </c>
      <c r="C113" s="90" t="s">
        <v>178</v>
      </c>
      <c r="D113" s="488"/>
      <c r="E113" s="489"/>
      <c r="F113" s="489"/>
      <c r="G113" s="489"/>
      <c r="H113" s="489"/>
      <c r="I113" s="489"/>
      <c r="J113" s="489"/>
      <c r="K113" s="489"/>
      <c r="L113" s="490"/>
    </row>
    <row r="114" spans="1:12" x14ac:dyDescent="0.25">
      <c r="A114" s="88" t="s">
        <v>176</v>
      </c>
      <c r="B114" s="89" t="s">
        <v>6</v>
      </c>
      <c r="C114" s="90" t="s">
        <v>172</v>
      </c>
      <c r="D114" s="488"/>
      <c r="E114" s="489"/>
      <c r="F114" s="489"/>
      <c r="G114" s="489"/>
      <c r="H114" s="489"/>
      <c r="I114" s="489"/>
      <c r="J114" s="489"/>
      <c r="K114" s="489"/>
      <c r="L114" s="490"/>
    </row>
    <row r="115" spans="1:12" x14ac:dyDescent="0.25">
      <c r="A115" s="92" t="s">
        <v>174</v>
      </c>
      <c r="B115" s="94" t="s">
        <v>6</v>
      </c>
      <c r="C115" s="93" t="s">
        <v>180</v>
      </c>
      <c r="D115" s="491"/>
      <c r="E115" s="492"/>
      <c r="F115" s="492"/>
      <c r="G115" s="492"/>
      <c r="H115" s="492"/>
      <c r="I115" s="492"/>
      <c r="J115" s="492"/>
      <c r="K115" s="492"/>
      <c r="L115" s="493"/>
    </row>
    <row r="117" spans="1:12" x14ac:dyDescent="0.25">
      <c r="A117" s="500" t="s">
        <v>190</v>
      </c>
      <c r="B117" s="500"/>
      <c r="C117" s="500"/>
      <c r="D117" s="500"/>
      <c r="E117" s="500"/>
      <c r="F117" s="500"/>
      <c r="G117" s="500"/>
      <c r="H117" s="500"/>
      <c r="I117" s="500"/>
      <c r="J117" s="500"/>
      <c r="K117" s="500"/>
      <c r="L117" s="500"/>
    </row>
    <row r="118" spans="1:12" x14ac:dyDescent="0.25">
      <c r="A118" s="500" t="s">
        <v>225</v>
      </c>
      <c r="B118" s="500"/>
      <c r="C118" s="500"/>
      <c r="D118" s="500"/>
      <c r="E118" s="500"/>
      <c r="F118" s="500"/>
      <c r="G118" s="500"/>
      <c r="H118" s="500"/>
      <c r="I118" s="500"/>
      <c r="J118" s="500"/>
      <c r="K118" s="500"/>
      <c r="L118" s="500"/>
    </row>
    <row r="119" spans="1:12" x14ac:dyDescent="0.25">
      <c r="A119" s="500" t="s">
        <v>226</v>
      </c>
      <c r="B119" s="500"/>
      <c r="C119" s="500"/>
      <c r="D119" s="500"/>
      <c r="E119" s="500"/>
      <c r="F119" s="500"/>
      <c r="G119" s="500"/>
      <c r="H119" s="500"/>
      <c r="I119" s="500"/>
      <c r="J119" s="500"/>
      <c r="K119" s="500"/>
      <c r="L119" s="500"/>
    </row>
    <row r="120" spans="1:12" x14ac:dyDescent="0.25">
      <c r="A120" s="500" t="s">
        <v>191</v>
      </c>
      <c r="B120" s="500"/>
      <c r="C120" s="500"/>
      <c r="D120" s="500"/>
      <c r="E120" s="500"/>
      <c r="F120" s="500"/>
      <c r="G120" s="500"/>
      <c r="H120" s="500"/>
      <c r="I120" s="500"/>
      <c r="J120" s="500"/>
      <c r="K120" s="500"/>
      <c r="L120" s="500"/>
    </row>
    <row r="122" spans="1:12" x14ac:dyDescent="0.25">
      <c r="C122" s="85" t="s">
        <v>186</v>
      </c>
    </row>
    <row r="123" spans="1:12" x14ac:dyDescent="0.25">
      <c r="C123" s="95" t="s">
        <v>185</v>
      </c>
    </row>
  </sheetData>
  <mergeCells count="89">
    <mergeCell ref="A70:C70"/>
    <mergeCell ref="D70:L78"/>
    <mergeCell ref="A43:C43"/>
    <mergeCell ref="A25:C25"/>
    <mergeCell ref="A34:C34"/>
    <mergeCell ref="A62:C62"/>
    <mergeCell ref="G62:I62"/>
    <mergeCell ref="A53:C53"/>
    <mergeCell ref="D44:F44"/>
    <mergeCell ref="A61:C61"/>
    <mergeCell ref="D61:F61"/>
    <mergeCell ref="G61:I61"/>
    <mergeCell ref="G52:I52"/>
    <mergeCell ref="G44:I44"/>
    <mergeCell ref="A52:C52"/>
    <mergeCell ref="A44:C44"/>
    <mergeCell ref="A1:L2"/>
    <mergeCell ref="A3:L4"/>
    <mergeCell ref="A7:C7"/>
    <mergeCell ref="D6:F6"/>
    <mergeCell ref="D7:F7"/>
    <mergeCell ref="A6:C6"/>
    <mergeCell ref="J6:L6"/>
    <mergeCell ref="J7:L7"/>
    <mergeCell ref="G6:I6"/>
    <mergeCell ref="G7:I7"/>
    <mergeCell ref="A71:C71"/>
    <mergeCell ref="J80:L80"/>
    <mergeCell ref="G81:I81"/>
    <mergeCell ref="A108:C108"/>
    <mergeCell ref="A107:C107"/>
    <mergeCell ref="A98:C98"/>
    <mergeCell ref="G90:I90"/>
    <mergeCell ref="A99:C99"/>
    <mergeCell ref="G99:I99"/>
    <mergeCell ref="D80:F80"/>
    <mergeCell ref="J90:L90"/>
    <mergeCell ref="J81:L81"/>
    <mergeCell ref="D90:F90"/>
    <mergeCell ref="J89:L89"/>
    <mergeCell ref="G89:I89"/>
    <mergeCell ref="D89:F89"/>
    <mergeCell ref="A120:L120"/>
    <mergeCell ref="A119:L119"/>
    <mergeCell ref="A80:C80"/>
    <mergeCell ref="G80:I80"/>
    <mergeCell ref="A90:C90"/>
    <mergeCell ref="A118:L118"/>
    <mergeCell ref="J98:L98"/>
    <mergeCell ref="A81:C81"/>
    <mergeCell ref="D81:F81"/>
    <mergeCell ref="A89:C89"/>
    <mergeCell ref="A117:L117"/>
    <mergeCell ref="D107:L115"/>
    <mergeCell ref="J99:L99"/>
    <mergeCell ref="D99:F99"/>
    <mergeCell ref="G98:I98"/>
    <mergeCell ref="D98:F98"/>
    <mergeCell ref="D62:F62"/>
    <mergeCell ref="J61:L61"/>
    <mergeCell ref="J62:L62"/>
    <mergeCell ref="J53:L53"/>
    <mergeCell ref="G53:I53"/>
    <mergeCell ref="D53:F53"/>
    <mergeCell ref="J44:L44"/>
    <mergeCell ref="J25:L25"/>
    <mergeCell ref="J52:L52"/>
    <mergeCell ref="D52:F52"/>
    <mergeCell ref="J15:L15"/>
    <mergeCell ref="D43:F43"/>
    <mergeCell ref="G24:I24"/>
    <mergeCell ref="J16:L16"/>
    <mergeCell ref="J24:L24"/>
    <mergeCell ref="D16:F16"/>
    <mergeCell ref="D25:F25"/>
    <mergeCell ref="A16:C16"/>
    <mergeCell ref="G25:I25"/>
    <mergeCell ref="G43:I43"/>
    <mergeCell ref="N6:P6"/>
    <mergeCell ref="D33:L41"/>
    <mergeCell ref="N7:P7"/>
    <mergeCell ref="G16:I16"/>
    <mergeCell ref="J43:L43"/>
    <mergeCell ref="D24:F24"/>
    <mergeCell ref="G15:I15"/>
    <mergeCell ref="A33:C33"/>
    <mergeCell ref="A15:C15"/>
    <mergeCell ref="D15:F15"/>
    <mergeCell ref="A24:C2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6" sqref="B6"/>
    </sheetView>
  </sheetViews>
  <sheetFormatPr defaultRowHeight="12.75" x14ac:dyDescent="0.2"/>
  <cols>
    <col min="1" max="1" width="4" style="96" bestFit="1" customWidth="1"/>
    <col min="2" max="2" width="122.140625" style="8" customWidth="1"/>
    <col min="3" max="16384" width="9.140625" style="8"/>
  </cols>
  <sheetData>
    <row r="1" spans="1:2" s="2" customFormat="1" x14ac:dyDescent="0.2">
      <c r="B1" s="190" t="s">
        <v>352</v>
      </c>
    </row>
    <row r="2" spans="1:2" s="2" customFormat="1" x14ac:dyDescent="0.2">
      <c r="B2" s="190" t="s">
        <v>353</v>
      </c>
    </row>
    <row r="3" spans="1:2" s="2" customFormat="1" x14ac:dyDescent="0.2">
      <c r="B3" s="190" t="s">
        <v>354</v>
      </c>
    </row>
    <row r="4" spans="1:2" s="2" customFormat="1" x14ac:dyDescent="0.2">
      <c r="B4" s="190" t="s">
        <v>355</v>
      </c>
    </row>
    <row r="5" spans="1:2" s="2" customFormat="1" x14ac:dyDescent="0.2">
      <c r="B5" s="190" t="s">
        <v>694</v>
      </c>
    </row>
    <row r="6" spans="1:2" x14ac:dyDescent="0.2">
      <c r="B6" s="1"/>
    </row>
    <row r="7" spans="1:2" x14ac:dyDescent="0.2">
      <c r="B7" s="2" t="s">
        <v>276</v>
      </c>
    </row>
    <row r="9" spans="1:2" x14ac:dyDescent="0.2">
      <c r="A9" s="96">
        <v>1</v>
      </c>
      <c r="B9" s="8" t="s">
        <v>277</v>
      </c>
    </row>
    <row r="11" spans="1:2" s="185" customFormat="1" x14ac:dyDescent="0.2">
      <c r="A11" s="96">
        <v>2</v>
      </c>
      <c r="B11" s="8" t="s">
        <v>278</v>
      </c>
    </row>
    <row r="12" spans="1:2" s="185" customFormat="1" x14ac:dyDescent="0.2">
      <c r="A12" s="96"/>
      <c r="B12" s="8" t="s">
        <v>279</v>
      </c>
    </row>
    <row r="13" spans="1:2" s="185" customFormat="1" x14ac:dyDescent="0.2">
      <c r="A13" s="96"/>
      <c r="B13" s="8" t="s">
        <v>280</v>
      </c>
    </row>
    <row r="14" spans="1:2" s="185" customFormat="1" x14ac:dyDescent="0.2">
      <c r="A14" s="96"/>
      <c r="B14" s="8" t="s">
        <v>281</v>
      </c>
    </row>
    <row r="15" spans="1:2" s="185" customFormat="1" x14ac:dyDescent="0.2">
      <c r="A15" s="96"/>
      <c r="B15" s="8" t="s">
        <v>282</v>
      </c>
    </row>
    <row r="17" spans="1:2" x14ac:dyDescent="0.2">
      <c r="A17" s="96">
        <v>3</v>
      </c>
      <c r="B17" s="8" t="s">
        <v>283</v>
      </c>
    </row>
    <row r="18" spans="1:2" x14ac:dyDescent="0.2">
      <c r="B18" s="8" t="s">
        <v>284</v>
      </c>
    </row>
    <row r="19" spans="1:2" x14ac:dyDescent="0.2">
      <c r="B19" s="8" t="s">
        <v>285</v>
      </c>
    </row>
    <row r="20" spans="1:2" x14ac:dyDescent="0.2">
      <c r="B20" s="8" t="s">
        <v>312</v>
      </c>
    </row>
    <row r="21" spans="1:2" x14ac:dyDescent="0.2">
      <c r="B21" s="8" t="s">
        <v>313</v>
      </c>
    </row>
    <row r="23" spans="1:2" x14ac:dyDescent="0.2">
      <c r="A23" s="96">
        <v>4</v>
      </c>
      <c r="B23" s="8" t="s">
        <v>286</v>
      </c>
    </row>
    <row r="24" spans="1:2" x14ac:dyDescent="0.2">
      <c r="B24" s="8" t="s">
        <v>287</v>
      </c>
    </row>
    <row r="25" spans="1:2" x14ac:dyDescent="0.2">
      <c r="B25" s="8" t="s">
        <v>288</v>
      </c>
    </row>
    <row r="26" spans="1:2" x14ac:dyDescent="0.2">
      <c r="B26" s="8" t="s">
        <v>289</v>
      </c>
    </row>
    <row r="27" spans="1:2" x14ac:dyDescent="0.2">
      <c r="B27" s="8" t="s">
        <v>290</v>
      </c>
    </row>
    <row r="28" spans="1:2" x14ac:dyDescent="0.2">
      <c r="B28" s="8" t="s">
        <v>291</v>
      </c>
    </row>
    <row r="29" spans="1:2" x14ac:dyDescent="0.2">
      <c r="B29" s="8" t="s">
        <v>292</v>
      </c>
    </row>
    <row r="30" spans="1:2" x14ac:dyDescent="0.2">
      <c r="B30" s="8" t="s">
        <v>293</v>
      </c>
    </row>
    <row r="31" spans="1:2" x14ac:dyDescent="0.2">
      <c r="B31" s="8" t="s">
        <v>294</v>
      </c>
    </row>
    <row r="33" spans="1:2" x14ac:dyDescent="0.2">
      <c r="A33" s="96">
        <v>5</v>
      </c>
      <c r="B33" s="186" t="s">
        <v>295</v>
      </c>
    </row>
    <row r="35" spans="1:2" x14ac:dyDescent="0.2">
      <c r="A35" s="96">
        <v>6</v>
      </c>
      <c r="B35" s="186" t="s">
        <v>296</v>
      </c>
    </row>
    <row r="37" spans="1:2" s="185" customFormat="1" x14ac:dyDescent="0.2">
      <c r="A37" s="96">
        <v>7</v>
      </c>
      <c r="B37" s="8" t="s">
        <v>297</v>
      </c>
    </row>
    <row r="38" spans="1:2" s="185" customFormat="1" x14ac:dyDescent="0.2">
      <c r="A38" s="96"/>
      <c r="B38" s="8" t="s">
        <v>298</v>
      </c>
    </row>
    <row r="39" spans="1:2" s="185" customFormat="1" x14ac:dyDescent="0.2">
      <c r="A39" s="96"/>
      <c r="B39" s="8" t="s">
        <v>299</v>
      </c>
    </row>
    <row r="41" spans="1:2" s="185" customFormat="1" x14ac:dyDescent="0.2">
      <c r="A41" s="96"/>
      <c r="B41" s="3" t="s">
        <v>4</v>
      </c>
    </row>
    <row r="42" spans="1:2" s="185" customFormat="1" x14ac:dyDescent="0.2">
      <c r="A42" s="96"/>
      <c r="B42" s="4" t="s">
        <v>41</v>
      </c>
    </row>
    <row r="43" spans="1:2" s="185" customFormat="1" x14ac:dyDescent="0.2">
      <c r="A43" s="96"/>
      <c r="B43" s="4" t="s">
        <v>135</v>
      </c>
    </row>
    <row r="45" spans="1:2" s="185" customFormat="1" x14ac:dyDescent="0.2">
      <c r="A45" s="96">
        <v>8</v>
      </c>
      <c r="B45" s="186" t="s">
        <v>300</v>
      </c>
    </row>
    <row r="46" spans="1:2" s="185" customFormat="1" x14ac:dyDescent="0.2">
      <c r="A46" s="96"/>
      <c r="B46" s="186"/>
    </row>
    <row r="47" spans="1:2" s="185" customFormat="1" x14ac:dyDescent="0.2">
      <c r="A47" s="96"/>
      <c r="B47" s="3" t="s">
        <v>301</v>
      </c>
    </row>
    <row r="48" spans="1:2" x14ac:dyDescent="0.2">
      <c r="B48" s="4" t="s">
        <v>302</v>
      </c>
    </row>
    <row r="50" spans="1:2" s="185" customFormat="1" x14ac:dyDescent="0.2">
      <c r="A50" s="96">
        <v>9</v>
      </c>
      <c r="B50" s="8" t="s">
        <v>303</v>
      </c>
    </row>
    <row r="51" spans="1:2" s="185" customFormat="1" x14ac:dyDescent="0.2">
      <c r="A51" s="96"/>
      <c r="B51" s="8" t="s">
        <v>305</v>
      </c>
    </row>
    <row r="52" spans="1:2" s="185" customFormat="1" x14ac:dyDescent="0.2">
      <c r="A52" s="96"/>
      <c r="B52" s="8" t="s">
        <v>304</v>
      </c>
    </row>
    <row r="54" spans="1:2" s="185" customFormat="1" x14ac:dyDescent="0.2">
      <c r="A54" s="96">
        <v>10</v>
      </c>
      <c r="B54" s="8" t="s">
        <v>306</v>
      </c>
    </row>
    <row r="55" spans="1:2" s="185" customFormat="1" x14ac:dyDescent="0.2">
      <c r="A55" s="96"/>
      <c r="B55" s="8" t="s">
        <v>307</v>
      </c>
    </row>
    <row r="57" spans="1:2" x14ac:dyDescent="0.2">
      <c r="A57" s="96">
        <v>11</v>
      </c>
      <c r="B57" s="8" t="s">
        <v>308</v>
      </c>
    </row>
    <row r="58" spans="1:2" x14ac:dyDescent="0.2">
      <c r="B58" s="8" t="s">
        <v>311</v>
      </c>
    </row>
    <row r="59" spans="1:2" x14ac:dyDescent="0.2">
      <c r="B59" s="8" t="s">
        <v>309</v>
      </c>
    </row>
    <row r="60" spans="1:2" x14ac:dyDescent="0.2">
      <c r="B60" s="8" t="s">
        <v>310</v>
      </c>
    </row>
    <row r="62" spans="1:2" x14ac:dyDescent="0.2">
      <c r="A62" s="96">
        <v>12</v>
      </c>
      <c r="B62" s="8" t="s">
        <v>314</v>
      </c>
    </row>
    <row r="63" spans="1:2" x14ac:dyDescent="0.2">
      <c r="B63" s="8" t="s">
        <v>315</v>
      </c>
    </row>
    <row r="65" spans="1:5" s="188" customFormat="1" x14ac:dyDescent="0.2">
      <c r="A65" s="96">
        <v>13</v>
      </c>
      <c r="B65" s="8" t="s">
        <v>316</v>
      </c>
      <c r="C65" s="185"/>
      <c r="D65" s="185"/>
      <c r="E65" s="185"/>
    </row>
    <row r="66" spans="1:5" s="188" customFormat="1" x14ac:dyDescent="0.2">
      <c r="A66" s="96"/>
      <c r="B66" s="8" t="s">
        <v>317</v>
      </c>
      <c r="C66" s="185"/>
      <c r="D66" s="185"/>
      <c r="E66" s="185"/>
    </row>
    <row r="67" spans="1:5" s="188" customFormat="1" x14ac:dyDescent="0.2">
      <c r="A67" s="96"/>
      <c r="B67" s="8" t="s">
        <v>318</v>
      </c>
      <c r="C67" s="185"/>
      <c r="D67" s="185"/>
      <c r="E67" s="185"/>
    </row>
    <row r="68" spans="1:5" s="188" customFormat="1" x14ac:dyDescent="0.2">
      <c r="A68" s="96"/>
      <c r="B68" s="8" t="s">
        <v>319</v>
      </c>
      <c r="C68" s="185"/>
      <c r="D68" s="185"/>
      <c r="E68" s="185"/>
    </row>
    <row r="70" spans="1:5" s="185" customFormat="1" x14ac:dyDescent="0.2">
      <c r="A70" s="96">
        <v>14</v>
      </c>
      <c r="B70" s="8" t="s">
        <v>320</v>
      </c>
    </row>
    <row r="72" spans="1:5" x14ac:dyDescent="0.2">
      <c r="A72" s="96">
        <v>15</v>
      </c>
      <c r="B72" s="8" t="s">
        <v>347</v>
      </c>
    </row>
    <row r="73" spans="1:5" x14ac:dyDescent="0.2">
      <c r="B73" s="8" t="s">
        <v>321</v>
      </c>
    </row>
    <row r="75" spans="1:5" x14ac:dyDescent="0.2">
      <c r="B75" s="189" t="s">
        <v>182</v>
      </c>
    </row>
    <row r="76" spans="1:5" x14ac:dyDescent="0.2">
      <c r="B76" s="96" t="s">
        <v>322</v>
      </c>
    </row>
    <row r="77" spans="1:5" x14ac:dyDescent="0.2">
      <c r="B77" s="96" t="s">
        <v>323</v>
      </c>
    </row>
    <row r="78" spans="1:5" x14ac:dyDescent="0.2">
      <c r="B78" s="96" t="s">
        <v>324</v>
      </c>
    </row>
    <row r="79" spans="1:5" x14ac:dyDescent="0.2">
      <c r="B79" s="96" t="s">
        <v>325</v>
      </c>
    </row>
    <row r="81" spans="1:2" x14ac:dyDescent="0.2">
      <c r="B81" s="189" t="s">
        <v>326</v>
      </c>
    </row>
    <row r="82" spans="1:2" x14ac:dyDescent="0.2">
      <c r="B82" s="187" t="s">
        <v>327</v>
      </c>
    </row>
    <row r="84" spans="1:2" x14ac:dyDescent="0.2">
      <c r="A84" s="96">
        <v>16</v>
      </c>
      <c r="B84" s="8" t="s">
        <v>328</v>
      </c>
    </row>
    <row r="85" spans="1:2" x14ac:dyDescent="0.2">
      <c r="B85" s="8" t="s">
        <v>329</v>
      </c>
    </row>
    <row r="87" spans="1:2" x14ac:dyDescent="0.2">
      <c r="A87" s="96">
        <v>17</v>
      </c>
      <c r="B87" s="8" t="s">
        <v>330</v>
      </c>
    </row>
    <row r="89" spans="1:2" x14ac:dyDescent="0.2">
      <c r="A89" s="96">
        <v>18</v>
      </c>
      <c r="B89" s="8" t="s">
        <v>331</v>
      </c>
    </row>
    <row r="91" spans="1:2" x14ac:dyDescent="0.2">
      <c r="A91" s="96">
        <v>19</v>
      </c>
      <c r="B91" s="8" t="s">
        <v>332</v>
      </c>
    </row>
    <row r="92" spans="1:2" x14ac:dyDescent="0.2">
      <c r="B92" s="8" t="s">
        <v>333</v>
      </c>
    </row>
    <row r="94" spans="1:2" x14ac:dyDescent="0.2">
      <c r="A94" s="96">
        <v>20</v>
      </c>
      <c r="B94" s="8" t="s">
        <v>334</v>
      </c>
    </row>
    <row r="96" spans="1:2" x14ac:dyDescent="0.2">
      <c r="A96" s="96">
        <v>21</v>
      </c>
      <c r="B96" s="8" t="s">
        <v>335</v>
      </c>
    </row>
    <row r="97" spans="1:5" x14ac:dyDescent="0.2">
      <c r="B97" s="8" t="s">
        <v>362</v>
      </c>
    </row>
    <row r="98" spans="1:5" x14ac:dyDescent="0.2">
      <c r="B98" s="8" t="s">
        <v>351</v>
      </c>
    </row>
    <row r="99" spans="1:5" x14ac:dyDescent="0.2">
      <c r="B99" s="8" t="s">
        <v>360</v>
      </c>
    </row>
    <row r="100" spans="1:5" x14ac:dyDescent="0.2">
      <c r="B100" s="8" t="s">
        <v>361</v>
      </c>
    </row>
    <row r="101" spans="1:5" x14ac:dyDescent="0.2">
      <c r="B101" s="197"/>
    </row>
    <row r="102" spans="1:5" s="188" customFormat="1" x14ac:dyDescent="0.2">
      <c r="A102" s="96">
        <v>22</v>
      </c>
      <c r="B102" s="8" t="s">
        <v>336</v>
      </c>
      <c r="C102" s="185"/>
      <c r="D102" s="185"/>
      <c r="E102" s="185"/>
    </row>
    <row r="104" spans="1:5" s="188" customFormat="1" x14ac:dyDescent="0.2">
      <c r="A104" s="96">
        <v>23</v>
      </c>
      <c r="B104" s="8" t="s">
        <v>337</v>
      </c>
      <c r="C104" s="185"/>
      <c r="D104" s="185"/>
      <c r="E104" s="185"/>
    </row>
    <row r="106" spans="1:5" s="97" customFormat="1" x14ac:dyDescent="0.2">
      <c r="A106" s="96">
        <v>24</v>
      </c>
      <c r="B106" s="8" t="s">
        <v>338</v>
      </c>
      <c r="C106" s="8"/>
      <c r="D106" s="8"/>
      <c r="E106" s="8"/>
    </row>
    <row r="107" spans="1:5" s="97" customFormat="1" x14ac:dyDescent="0.2">
      <c r="A107" s="96"/>
      <c r="B107" s="8" t="s">
        <v>339</v>
      </c>
      <c r="C107" s="8"/>
      <c r="D107" s="8"/>
      <c r="E107" s="8"/>
    </row>
    <row r="109" spans="1:5" s="188" customFormat="1" x14ac:dyDescent="0.2">
      <c r="A109" s="96">
        <v>25</v>
      </c>
      <c r="B109" s="8" t="s">
        <v>340</v>
      </c>
      <c r="C109" s="185"/>
      <c r="D109" s="185"/>
      <c r="E109" s="185"/>
    </row>
    <row r="110" spans="1:5" s="188" customFormat="1" x14ac:dyDescent="0.2">
      <c r="A110" s="96"/>
      <c r="B110" s="8" t="s">
        <v>341</v>
      </c>
      <c r="C110" s="185"/>
      <c r="D110" s="185"/>
      <c r="E110" s="185"/>
    </row>
    <row r="111" spans="1:5" s="188" customFormat="1" x14ac:dyDescent="0.2">
      <c r="A111" s="96"/>
      <c r="B111" s="8" t="s">
        <v>342</v>
      </c>
      <c r="C111" s="185"/>
      <c r="D111" s="185"/>
      <c r="E111" s="185"/>
    </row>
    <row r="112" spans="1:5" s="97" customFormat="1" x14ac:dyDescent="0.2">
      <c r="A112" s="96"/>
      <c r="B112" s="8"/>
      <c r="C112" s="8"/>
      <c r="D112" s="8"/>
      <c r="E112" s="8"/>
    </row>
    <row r="113" spans="1:5" s="188" customFormat="1" x14ac:dyDescent="0.2">
      <c r="A113" s="96">
        <v>26</v>
      </c>
      <c r="B113" s="8" t="s">
        <v>343</v>
      </c>
      <c r="C113" s="185"/>
      <c r="D113" s="185"/>
      <c r="E113" s="185"/>
    </row>
    <row r="114" spans="1:5" s="188" customFormat="1" x14ac:dyDescent="0.2">
      <c r="A114" s="96"/>
      <c r="B114" s="8" t="s">
        <v>344</v>
      </c>
      <c r="C114" s="185"/>
      <c r="D114" s="185"/>
      <c r="E114" s="185"/>
    </row>
    <row r="115" spans="1:5" s="188" customFormat="1" x14ac:dyDescent="0.2">
      <c r="A115" s="96"/>
      <c r="B115" s="8" t="s">
        <v>345</v>
      </c>
      <c r="C115" s="185"/>
      <c r="D115" s="185"/>
      <c r="E115" s="185"/>
    </row>
    <row r="116" spans="1:5" s="188" customFormat="1" x14ac:dyDescent="0.2">
      <c r="A116" s="96"/>
      <c r="B116" s="8" t="s">
        <v>346</v>
      </c>
      <c r="C116" s="185"/>
      <c r="D116" s="185"/>
      <c r="E116" s="185"/>
    </row>
    <row r="117" spans="1:5" s="97" customFormat="1" x14ac:dyDescent="0.2">
      <c r="A117" s="96"/>
      <c r="B117" s="8"/>
      <c r="C117" s="8"/>
      <c r="D117" s="8"/>
      <c r="E117" s="8"/>
    </row>
    <row r="118" spans="1:5" s="192" customFormat="1" x14ac:dyDescent="0.2">
      <c r="A118" s="191">
        <v>27</v>
      </c>
      <c r="B118" s="192" t="s">
        <v>348</v>
      </c>
    </row>
    <row r="119" spans="1:5" s="192" customFormat="1" x14ac:dyDescent="0.2">
      <c r="A119" s="191"/>
      <c r="B119" s="192" t="s">
        <v>356</v>
      </c>
    </row>
    <row r="120" spans="1:5" s="192" customFormat="1" x14ac:dyDescent="0.2">
      <c r="A120" s="191"/>
      <c r="B120" s="192" t="s">
        <v>357</v>
      </c>
    </row>
    <row r="121" spans="1:5" s="192" customFormat="1" x14ac:dyDescent="0.2">
      <c r="A121" s="191"/>
    </row>
    <row r="122" spans="1:5" s="192" customFormat="1" x14ac:dyDescent="0.2">
      <c r="A122" s="191">
        <v>28</v>
      </c>
      <c r="B122" s="192" t="s">
        <v>358</v>
      </c>
    </row>
    <row r="123" spans="1:5" s="192" customFormat="1" x14ac:dyDescent="0.2">
      <c r="A123" s="191"/>
      <c r="B123" s="192" t="s">
        <v>349</v>
      </c>
    </row>
    <row r="124" spans="1:5" s="192" customFormat="1" x14ac:dyDescent="0.2">
      <c r="A124" s="191"/>
    </row>
    <row r="125" spans="1:5" s="192" customFormat="1" x14ac:dyDescent="0.2">
      <c r="A125" s="191">
        <v>29</v>
      </c>
      <c r="B125" s="192" t="s">
        <v>350</v>
      </c>
    </row>
    <row r="126" spans="1:5" s="194" customFormat="1" x14ac:dyDescent="0.2">
      <c r="A126" s="193"/>
    </row>
    <row r="127" spans="1:5" s="194" customFormat="1" x14ac:dyDescent="0.2">
      <c r="A127" s="193"/>
    </row>
    <row r="128" spans="1:5" s="194" customFormat="1" x14ac:dyDescent="0.2">
      <c r="A128" s="193"/>
      <c r="B128" s="192" t="s">
        <v>359</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204</v>
      </c>
      <c r="B1" s="199"/>
      <c r="C1" s="199"/>
      <c r="D1" s="199"/>
      <c r="E1" s="200"/>
      <c r="F1" s="201"/>
      <c r="G1" s="198" t="s">
        <v>199</v>
      </c>
      <c r="H1" s="202"/>
      <c r="I1" s="202"/>
      <c r="J1" s="202"/>
      <c r="K1" s="200"/>
    </row>
    <row r="2" spans="1:11" s="158" customFormat="1" ht="18" customHeight="1" x14ac:dyDescent="0.2">
      <c r="A2" s="155" t="s">
        <v>433</v>
      </c>
      <c r="B2" s="156">
        <v>119</v>
      </c>
      <c r="C2" s="156">
        <v>100</v>
      </c>
      <c r="D2" s="156">
        <v>121</v>
      </c>
      <c r="E2" s="164">
        <f t="shared" ref="E2:E7" si="0">SUM(B2:D2)</f>
        <v>340</v>
      </c>
      <c r="F2" s="157"/>
      <c r="G2" s="155" t="s">
        <v>438</v>
      </c>
      <c r="H2" s="156">
        <v>123</v>
      </c>
      <c r="I2" s="156">
        <v>126</v>
      </c>
      <c r="J2" s="156">
        <v>100</v>
      </c>
      <c r="K2" s="161">
        <f t="shared" ref="K2:K7" si="1">SUM(H2:J2)</f>
        <v>349</v>
      </c>
    </row>
    <row r="3" spans="1:11" s="158" customFormat="1" ht="18" customHeight="1" x14ac:dyDescent="0.2">
      <c r="A3" s="155" t="s">
        <v>434</v>
      </c>
      <c r="B3" s="156">
        <v>121</v>
      </c>
      <c r="C3" s="156">
        <v>125</v>
      </c>
      <c r="D3" s="156">
        <v>102</v>
      </c>
      <c r="E3" s="164">
        <f t="shared" si="0"/>
        <v>348</v>
      </c>
      <c r="F3" s="157"/>
      <c r="G3" s="155" t="s">
        <v>439</v>
      </c>
      <c r="H3" s="156">
        <v>107</v>
      </c>
      <c r="I3" s="156">
        <v>101</v>
      </c>
      <c r="J3" s="156">
        <v>118</v>
      </c>
      <c r="K3" s="161">
        <f t="shared" si="1"/>
        <v>326</v>
      </c>
    </row>
    <row r="4" spans="1:11" s="158" customFormat="1" ht="18" customHeight="1" x14ac:dyDescent="0.2">
      <c r="A4" s="155" t="s">
        <v>435</v>
      </c>
      <c r="B4" s="156">
        <v>115</v>
      </c>
      <c r="C4" s="156">
        <v>129</v>
      </c>
      <c r="D4" s="156">
        <v>139</v>
      </c>
      <c r="E4" s="164">
        <f t="shared" si="0"/>
        <v>383</v>
      </c>
      <c r="F4" s="157"/>
      <c r="G4" s="155" t="s">
        <v>440</v>
      </c>
      <c r="H4" s="156">
        <v>102</v>
      </c>
      <c r="I4" s="156">
        <v>103</v>
      </c>
      <c r="J4" s="156">
        <v>158</v>
      </c>
      <c r="K4" s="161">
        <f t="shared" si="1"/>
        <v>363</v>
      </c>
    </row>
    <row r="5" spans="1:11" s="158" customFormat="1" ht="18" customHeight="1" x14ac:dyDescent="0.2">
      <c r="A5" s="155" t="s">
        <v>436</v>
      </c>
      <c r="B5" s="156">
        <v>118</v>
      </c>
      <c r="C5" s="156">
        <v>115</v>
      </c>
      <c r="D5" s="156">
        <v>115</v>
      </c>
      <c r="E5" s="164">
        <f t="shared" si="0"/>
        <v>348</v>
      </c>
      <c r="F5" s="157"/>
      <c r="G5" s="155" t="s">
        <v>441</v>
      </c>
      <c r="H5" s="156">
        <v>115</v>
      </c>
      <c r="I5" s="156">
        <v>126</v>
      </c>
      <c r="J5" s="156">
        <v>116</v>
      </c>
      <c r="K5" s="161">
        <f t="shared" si="1"/>
        <v>357</v>
      </c>
    </row>
    <row r="6" spans="1:11" s="158" customFormat="1" ht="18" customHeight="1" x14ac:dyDescent="0.2">
      <c r="A6" s="155" t="s">
        <v>437</v>
      </c>
      <c r="B6" s="156">
        <v>139</v>
      </c>
      <c r="C6" s="156">
        <v>120</v>
      </c>
      <c r="D6" s="156">
        <v>124</v>
      </c>
      <c r="E6" s="164">
        <f t="shared" si="0"/>
        <v>383</v>
      </c>
      <c r="F6" s="157"/>
      <c r="G6" s="155" t="s">
        <v>442</v>
      </c>
      <c r="H6" s="156">
        <v>117</v>
      </c>
      <c r="I6" s="156">
        <v>138</v>
      </c>
      <c r="J6" s="156">
        <v>127</v>
      </c>
      <c r="K6" s="161">
        <f t="shared" si="1"/>
        <v>382</v>
      </c>
    </row>
    <row r="7" spans="1:11" s="163" customFormat="1" ht="18" customHeight="1" x14ac:dyDescent="0.2">
      <c r="A7" s="159" t="s">
        <v>412</v>
      </c>
      <c r="B7" s="206">
        <f>SUM(B2:B6)</f>
        <v>612</v>
      </c>
      <c r="C7" s="160">
        <f>SUM(C2:C6)</f>
        <v>589</v>
      </c>
      <c r="D7" s="160">
        <f>SUM(D2:D6)</f>
        <v>601</v>
      </c>
      <c r="E7" s="205">
        <f t="shared" si="0"/>
        <v>1802</v>
      </c>
      <c r="F7" s="162"/>
      <c r="G7" s="159" t="s">
        <v>412</v>
      </c>
      <c r="H7" s="161">
        <f>SUM(H2:H6)</f>
        <v>564</v>
      </c>
      <c r="I7" s="205">
        <f>SUM(I2:I6)</f>
        <v>594</v>
      </c>
      <c r="J7" s="205">
        <f>SUM(J2:J6)</f>
        <v>619</v>
      </c>
      <c r="K7" s="161">
        <f t="shared" si="1"/>
        <v>1777</v>
      </c>
    </row>
    <row r="8" spans="1:11" s="203" customFormat="1" ht="18" customHeight="1" x14ac:dyDescent="0.4">
      <c r="A8" s="198" t="s">
        <v>206</v>
      </c>
      <c r="B8" s="199"/>
      <c r="C8" s="199"/>
      <c r="D8" s="199"/>
      <c r="E8" s="200"/>
      <c r="F8" s="201"/>
      <c r="G8" s="198" t="s">
        <v>200</v>
      </c>
      <c r="H8" s="202"/>
      <c r="I8" s="202"/>
      <c r="J8" s="202"/>
      <c r="K8" s="200"/>
    </row>
    <row r="9" spans="1:11" s="158" customFormat="1" ht="18" customHeight="1" x14ac:dyDescent="0.2">
      <c r="A9" s="155" t="s">
        <v>428</v>
      </c>
      <c r="B9" s="156">
        <v>108</v>
      </c>
      <c r="C9" s="156">
        <v>92</v>
      </c>
      <c r="D9" s="156">
        <v>107</v>
      </c>
      <c r="E9" s="164">
        <f t="shared" ref="E9:E14" si="2">SUM(B9:D9)</f>
        <v>307</v>
      </c>
      <c r="F9" s="157"/>
      <c r="G9" s="155" t="s">
        <v>407</v>
      </c>
      <c r="H9" s="156">
        <v>109</v>
      </c>
      <c r="I9" s="156">
        <v>113</v>
      </c>
      <c r="J9" s="156">
        <v>114</v>
      </c>
      <c r="K9" s="161">
        <f t="shared" ref="K9:K14" si="3">SUM(H9:J9)</f>
        <v>336</v>
      </c>
    </row>
    <row r="10" spans="1:11" s="158" customFormat="1" ht="18" customHeight="1" x14ac:dyDescent="0.2">
      <c r="A10" s="155" t="s">
        <v>429</v>
      </c>
      <c r="B10" s="156">
        <v>123</v>
      </c>
      <c r="C10" s="156">
        <v>108</v>
      </c>
      <c r="D10" s="156">
        <v>102</v>
      </c>
      <c r="E10" s="164">
        <f t="shared" si="2"/>
        <v>333</v>
      </c>
      <c r="F10" s="157"/>
      <c r="G10" s="155" t="s">
        <v>408</v>
      </c>
      <c r="H10" s="156">
        <v>110</v>
      </c>
      <c r="I10" s="156">
        <v>115</v>
      </c>
      <c r="J10" s="156">
        <v>128</v>
      </c>
      <c r="K10" s="161">
        <f t="shared" si="3"/>
        <v>353</v>
      </c>
    </row>
    <row r="11" spans="1:11" s="158" customFormat="1" ht="18" customHeight="1" x14ac:dyDescent="0.2">
      <c r="A11" s="155" t="s">
        <v>430</v>
      </c>
      <c r="B11" s="156">
        <v>108</v>
      </c>
      <c r="C11" s="156">
        <v>131</v>
      </c>
      <c r="D11" s="156">
        <v>120</v>
      </c>
      <c r="E11" s="164">
        <f t="shared" si="2"/>
        <v>359</v>
      </c>
      <c r="F11" s="157"/>
      <c r="G11" s="155" t="s">
        <v>409</v>
      </c>
      <c r="H11" s="156">
        <v>98</v>
      </c>
      <c r="I11" s="156">
        <v>103</v>
      </c>
      <c r="J11" s="156">
        <v>137</v>
      </c>
      <c r="K11" s="161">
        <f t="shared" si="3"/>
        <v>338</v>
      </c>
    </row>
    <row r="12" spans="1:11" s="158" customFormat="1" ht="18" customHeight="1" x14ac:dyDescent="0.2">
      <c r="A12" s="155" t="s">
        <v>431</v>
      </c>
      <c r="B12" s="156">
        <v>116</v>
      </c>
      <c r="C12" s="156">
        <v>103</v>
      </c>
      <c r="D12" s="156">
        <v>109</v>
      </c>
      <c r="E12" s="164">
        <f t="shared" si="2"/>
        <v>328</v>
      </c>
      <c r="F12" s="157"/>
      <c r="G12" s="155" t="s">
        <v>410</v>
      </c>
      <c r="H12" s="156">
        <v>114</v>
      </c>
      <c r="I12" s="156">
        <v>104</v>
      </c>
      <c r="J12" s="156">
        <v>132</v>
      </c>
      <c r="K12" s="161">
        <f t="shared" si="3"/>
        <v>350</v>
      </c>
    </row>
    <row r="13" spans="1:11" s="158" customFormat="1" ht="18" customHeight="1" x14ac:dyDescent="0.2">
      <c r="A13" s="155" t="s">
        <v>432</v>
      </c>
      <c r="B13" s="156">
        <v>123</v>
      </c>
      <c r="C13" s="156">
        <v>124</v>
      </c>
      <c r="D13" s="156">
        <v>117</v>
      </c>
      <c r="E13" s="164">
        <f t="shared" si="2"/>
        <v>364</v>
      </c>
      <c r="F13" s="157"/>
      <c r="G13" s="155" t="s">
        <v>411</v>
      </c>
      <c r="H13" s="156">
        <v>101</v>
      </c>
      <c r="I13" s="156">
        <v>138</v>
      </c>
      <c r="J13" s="156">
        <v>106</v>
      </c>
      <c r="K13" s="161">
        <f t="shared" si="3"/>
        <v>345</v>
      </c>
    </row>
    <row r="14" spans="1:11" s="163" customFormat="1" ht="18" customHeight="1" x14ac:dyDescent="0.2">
      <c r="A14" s="159" t="s">
        <v>379</v>
      </c>
      <c r="B14" s="206">
        <f>SUM(B9:B13)</f>
        <v>578</v>
      </c>
      <c r="C14" s="160">
        <f>SUM(C9:C13)</f>
        <v>558</v>
      </c>
      <c r="D14" s="160">
        <f>SUM(D9:D13)</f>
        <v>555</v>
      </c>
      <c r="E14" s="161">
        <f t="shared" si="2"/>
        <v>1691</v>
      </c>
      <c r="F14" s="162"/>
      <c r="G14" s="159" t="s">
        <v>378</v>
      </c>
      <c r="H14" s="161">
        <f>SUM(H9:H13)</f>
        <v>532</v>
      </c>
      <c r="I14" s="205">
        <f>SUM(I9:I13)</f>
        <v>573</v>
      </c>
      <c r="J14" s="205">
        <f>SUM(J9:J13)</f>
        <v>617</v>
      </c>
      <c r="K14" s="205">
        <f t="shared" si="3"/>
        <v>1722</v>
      </c>
    </row>
    <row r="15" spans="1:11" s="203" customFormat="1" ht="18" customHeight="1" x14ac:dyDescent="0.4">
      <c r="A15" s="198" t="s">
        <v>230</v>
      </c>
      <c r="B15" s="199"/>
      <c r="C15" s="199"/>
      <c r="D15" s="199"/>
      <c r="E15" s="200"/>
      <c r="F15" s="201"/>
      <c r="G15" s="198" t="s">
        <v>209</v>
      </c>
      <c r="H15" s="202"/>
      <c r="I15" s="202"/>
      <c r="J15" s="202"/>
      <c r="K15" s="200"/>
    </row>
    <row r="16" spans="1:11" s="158" customFormat="1" ht="18" customHeight="1" x14ac:dyDescent="0.2">
      <c r="A16" s="155" t="s">
        <v>448</v>
      </c>
      <c r="B16" s="156">
        <v>127</v>
      </c>
      <c r="C16" s="156">
        <v>148</v>
      </c>
      <c r="D16" s="156">
        <v>148</v>
      </c>
      <c r="E16" s="164">
        <f t="shared" ref="E16:E21" si="4">SUM(B16:D16)</f>
        <v>423</v>
      </c>
      <c r="F16" s="157"/>
      <c r="G16" s="155" t="s">
        <v>385</v>
      </c>
      <c r="H16" s="156">
        <v>128</v>
      </c>
      <c r="I16" s="156">
        <v>138</v>
      </c>
      <c r="J16" s="156">
        <v>119</v>
      </c>
      <c r="K16" s="161">
        <f t="shared" ref="K16:K21" si="5">SUM(H16:J16)</f>
        <v>385</v>
      </c>
    </row>
    <row r="17" spans="1:11" s="158" customFormat="1" ht="18" customHeight="1" x14ac:dyDescent="0.2">
      <c r="A17" s="155" t="s">
        <v>381</v>
      </c>
      <c r="B17" s="156">
        <v>103</v>
      </c>
      <c r="C17" s="156">
        <v>97</v>
      </c>
      <c r="D17" s="156">
        <v>94</v>
      </c>
      <c r="E17" s="164">
        <f t="shared" si="4"/>
        <v>294</v>
      </c>
      <c r="F17" s="157"/>
      <c r="G17" s="155" t="s">
        <v>386</v>
      </c>
      <c r="H17" s="156">
        <v>111</v>
      </c>
      <c r="I17" s="156">
        <v>108</v>
      </c>
      <c r="J17" s="156">
        <v>97</v>
      </c>
      <c r="K17" s="161">
        <f t="shared" si="5"/>
        <v>316</v>
      </c>
    </row>
    <row r="18" spans="1:11" s="158" customFormat="1" ht="18" customHeight="1" x14ac:dyDescent="0.2">
      <c r="A18" s="155" t="s">
        <v>383</v>
      </c>
      <c r="B18" s="156">
        <v>105</v>
      </c>
      <c r="C18" s="156">
        <v>115</v>
      </c>
      <c r="D18" s="156">
        <v>86</v>
      </c>
      <c r="E18" s="164">
        <f t="shared" si="4"/>
        <v>306</v>
      </c>
      <c r="F18" s="157"/>
      <c r="G18" s="155" t="s">
        <v>387</v>
      </c>
      <c r="H18" s="156">
        <v>126</v>
      </c>
      <c r="I18" s="156">
        <v>131</v>
      </c>
      <c r="J18" s="156">
        <v>105</v>
      </c>
      <c r="K18" s="161">
        <f t="shared" si="5"/>
        <v>362</v>
      </c>
    </row>
    <row r="19" spans="1:11" s="158" customFormat="1" ht="18" customHeight="1" x14ac:dyDescent="0.2">
      <c r="A19" s="155" t="s">
        <v>382</v>
      </c>
      <c r="B19" s="156">
        <v>137</v>
      </c>
      <c r="C19" s="156">
        <v>110</v>
      </c>
      <c r="D19" s="156">
        <v>91</v>
      </c>
      <c r="E19" s="164">
        <f t="shared" si="4"/>
        <v>338</v>
      </c>
      <c r="F19" s="157"/>
      <c r="G19" s="155" t="s">
        <v>388</v>
      </c>
      <c r="H19" s="156">
        <v>111</v>
      </c>
      <c r="I19" s="156">
        <v>140</v>
      </c>
      <c r="J19" s="156">
        <v>133</v>
      </c>
      <c r="K19" s="161">
        <f t="shared" si="5"/>
        <v>384</v>
      </c>
    </row>
    <row r="20" spans="1:11" s="158" customFormat="1" ht="18" customHeight="1" x14ac:dyDescent="0.2">
      <c r="A20" s="155" t="s">
        <v>384</v>
      </c>
      <c r="B20" s="156">
        <v>119</v>
      </c>
      <c r="C20" s="156">
        <v>114</v>
      </c>
      <c r="D20" s="156">
        <v>127</v>
      </c>
      <c r="E20" s="164">
        <f t="shared" si="4"/>
        <v>360</v>
      </c>
      <c r="F20" s="157"/>
      <c r="G20" s="155" t="s">
        <v>389</v>
      </c>
      <c r="H20" s="156">
        <v>123</v>
      </c>
      <c r="I20" s="156">
        <v>144</v>
      </c>
      <c r="J20" s="156">
        <v>130</v>
      </c>
      <c r="K20" s="161">
        <f t="shared" si="5"/>
        <v>397</v>
      </c>
    </row>
    <row r="21" spans="1:11" s="163" customFormat="1" ht="18" customHeight="1" x14ac:dyDescent="0.2">
      <c r="A21" s="159" t="s">
        <v>401</v>
      </c>
      <c r="B21" s="160">
        <f>SUM(B16:B20)</f>
        <v>591</v>
      </c>
      <c r="C21" s="160">
        <f>SUM(C16:C20)</f>
        <v>584</v>
      </c>
      <c r="D21" s="160">
        <f>SUM(D16:D20)</f>
        <v>546</v>
      </c>
      <c r="E21" s="161">
        <f t="shared" si="4"/>
        <v>1721</v>
      </c>
      <c r="F21" s="162"/>
      <c r="G21" s="159" t="s">
        <v>400</v>
      </c>
      <c r="H21" s="205">
        <f>SUM(H16:H20)</f>
        <v>599</v>
      </c>
      <c r="I21" s="205">
        <f>SUM(I16:I20)</f>
        <v>661</v>
      </c>
      <c r="J21" s="205">
        <f>SUM(J16:J20)</f>
        <v>584</v>
      </c>
      <c r="K21" s="205">
        <f t="shared" si="5"/>
        <v>1844</v>
      </c>
    </row>
    <row r="22" spans="1:11" s="203" customFormat="1" ht="18" customHeight="1" x14ac:dyDescent="0.4">
      <c r="A22" s="204" t="s">
        <v>201</v>
      </c>
      <c r="B22" s="202"/>
      <c r="C22" s="202"/>
      <c r="D22" s="202"/>
      <c r="E22" s="200"/>
      <c r="F22" s="201"/>
      <c r="G22" s="204" t="s">
        <v>202</v>
      </c>
      <c r="H22" s="202"/>
      <c r="I22" s="202"/>
      <c r="J22" s="202"/>
      <c r="K22" s="200"/>
    </row>
    <row r="23" spans="1:11" s="158" customFormat="1" ht="18" customHeight="1" x14ac:dyDescent="0.2">
      <c r="A23" s="155" t="s">
        <v>395</v>
      </c>
      <c r="B23" s="156">
        <v>115</v>
      </c>
      <c r="C23" s="156">
        <v>96</v>
      </c>
      <c r="D23" s="156">
        <v>131</v>
      </c>
      <c r="E23" s="161">
        <f t="shared" ref="E23:E28" si="6">SUM(B23:D23)</f>
        <v>342</v>
      </c>
      <c r="F23" s="157"/>
      <c r="G23" s="155" t="s">
        <v>373</v>
      </c>
      <c r="H23" s="156">
        <v>143</v>
      </c>
      <c r="I23" s="156">
        <v>122</v>
      </c>
      <c r="J23" s="156">
        <v>107</v>
      </c>
      <c r="K23" s="161">
        <f t="shared" ref="K23:K28" si="7">SUM(H23:J23)</f>
        <v>372</v>
      </c>
    </row>
    <row r="24" spans="1:11" s="158" customFormat="1" ht="18" customHeight="1" x14ac:dyDescent="0.2">
      <c r="A24" s="155" t="s">
        <v>396</v>
      </c>
      <c r="B24" s="156">
        <v>122</v>
      </c>
      <c r="C24" s="156">
        <v>116</v>
      </c>
      <c r="D24" s="156">
        <v>135</v>
      </c>
      <c r="E24" s="161">
        <f t="shared" si="6"/>
        <v>373</v>
      </c>
      <c r="F24" s="157"/>
      <c r="G24" s="155" t="s">
        <v>374</v>
      </c>
      <c r="H24" s="156">
        <v>124</v>
      </c>
      <c r="I24" s="156">
        <v>144</v>
      </c>
      <c r="J24" s="156">
        <v>149</v>
      </c>
      <c r="K24" s="161">
        <f t="shared" si="7"/>
        <v>417</v>
      </c>
    </row>
    <row r="25" spans="1:11" s="158" customFormat="1" ht="18" customHeight="1" x14ac:dyDescent="0.2">
      <c r="A25" s="155" t="s">
        <v>460</v>
      </c>
      <c r="B25" s="156">
        <v>116</v>
      </c>
      <c r="C25" s="156">
        <v>113</v>
      </c>
      <c r="D25" s="156">
        <v>97</v>
      </c>
      <c r="E25" s="161">
        <f t="shared" si="6"/>
        <v>326</v>
      </c>
      <c r="F25" s="157"/>
      <c r="G25" s="155" t="s">
        <v>375</v>
      </c>
      <c r="H25" s="156">
        <v>147</v>
      </c>
      <c r="I25" s="156">
        <v>150</v>
      </c>
      <c r="J25" s="156">
        <v>129</v>
      </c>
      <c r="K25" s="161">
        <f t="shared" si="7"/>
        <v>426</v>
      </c>
    </row>
    <row r="26" spans="1:11" s="158" customFormat="1" ht="18" customHeight="1" x14ac:dyDescent="0.2">
      <c r="A26" s="155" t="s">
        <v>398</v>
      </c>
      <c r="B26" s="156">
        <v>129</v>
      </c>
      <c r="C26" s="156">
        <v>121</v>
      </c>
      <c r="D26" s="156">
        <v>126</v>
      </c>
      <c r="E26" s="161">
        <f t="shared" si="6"/>
        <v>376</v>
      </c>
      <c r="F26" s="157"/>
      <c r="G26" s="155" t="s">
        <v>376</v>
      </c>
      <c r="H26" s="156">
        <v>155</v>
      </c>
      <c r="I26" s="156">
        <v>139</v>
      </c>
      <c r="J26" s="156">
        <v>151</v>
      </c>
      <c r="K26" s="161">
        <f t="shared" si="7"/>
        <v>445</v>
      </c>
    </row>
    <row r="27" spans="1:11" s="158" customFormat="1" ht="18" customHeight="1" x14ac:dyDescent="0.2">
      <c r="A27" s="155" t="s">
        <v>399</v>
      </c>
      <c r="B27" s="156">
        <v>128</v>
      </c>
      <c r="C27" s="156">
        <v>146</v>
      </c>
      <c r="D27" s="156">
        <v>108</v>
      </c>
      <c r="E27" s="161">
        <f t="shared" si="6"/>
        <v>382</v>
      </c>
      <c r="F27" s="157"/>
      <c r="G27" s="155" t="s">
        <v>377</v>
      </c>
      <c r="H27" s="156">
        <v>114</v>
      </c>
      <c r="I27" s="156">
        <v>126</v>
      </c>
      <c r="J27" s="156">
        <v>121</v>
      </c>
      <c r="K27" s="161">
        <f t="shared" si="7"/>
        <v>361</v>
      </c>
    </row>
    <row r="28" spans="1:11" s="163" customFormat="1" ht="18" customHeight="1" x14ac:dyDescent="0.2">
      <c r="A28" s="159" t="s">
        <v>401</v>
      </c>
      <c r="B28" s="161">
        <f>SUM(B23:B27)</f>
        <v>610</v>
      </c>
      <c r="C28" s="161">
        <f>SUM(C23:C27)</f>
        <v>592</v>
      </c>
      <c r="D28" s="161">
        <f>SUM(D23:D27)</f>
        <v>597</v>
      </c>
      <c r="E28" s="161">
        <f t="shared" si="6"/>
        <v>1799</v>
      </c>
      <c r="F28" s="162"/>
      <c r="G28" s="159" t="s">
        <v>400</v>
      </c>
      <c r="H28" s="205">
        <f>SUM(H23:H27)</f>
        <v>683</v>
      </c>
      <c r="I28" s="205">
        <f>SUM(I23:I27)</f>
        <v>681</v>
      </c>
      <c r="J28" s="205">
        <f>SUM(J23:J27)</f>
        <v>657</v>
      </c>
      <c r="K28" s="205">
        <f t="shared" si="7"/>
        <v>2021</v>
      </c>
    </row>
    <row r="29" spans="1:11" s="203" customFormat="1" ht="18" customHeight="1" x14ac:dyDescent="0.4">
      <c r="A29" s="204" t="s">
        <v>205</v>
      </c>
      <c r="B29" s="202"/>
      <c r="C29" s="202"/>
      <c r="D29" s="202"/>
      <c r="E29" s="200"/>
      <c r="F29" s="201"/>
      <c r="G29" s="204" t="s">
        <v>198</v>
      </c>
      <c r="H29" s="202"/>
      <c r="I29" s="202"/>
      <c r="J29" s="202"/>
      <c r="K29" s="200"/>
    </row>
    <row r="30" spans="1:11" s="158" customFormat="1" ht="18" customHeight="1" x14ac:dyDescent="0.2">
      <c r="A30" s="155" t="s">
        <v>423</v>
      </c>
      <c r="B30" s="156">
        <v>107</v>
      </c>
      <c r="C30" s="156">
        <v>108</v>
      </c>
      <c r="D30" s="156">
        <v>80</v>
      </c>
      <c r="E30" s="161">
        <f t="shared" ref="E30:E35" si="8">SUM(B30:D30)</f>
        <v>295</v>
      </c>
      <c r="F30" s="157"/>
      <c r="G30" s="155" t="s">
        <v>402</v>
      </c>
      <c r="H30" s="156">
        <v>104</v>
      </c>
      <c r="I30" s="156">
        <v>89</v>
      </c>
      <c r="J30" s="156">
        <v>107</v>
      </c>
      <c r="K30" s="161">
        <f t="shared" ref="K30:K35" si="9">SUM(H30:J30)</f>
        <v>300</v>
      </c>
    </row>
    <row r="31" spans="1:11" s="158" customFormat="1" ht="18" customHeight="1" x14ac:dyDescent="0.2">
      <c r="A31" s="155" t="s">
        <v>458</v>
      </c>
      <c r="B31" s="156">
        <v>108</v>
      </c>
      <c r="C31" s="156">
        <v>139</v>
      </c>
      <c r="D31" s="156">
        <v>109</v>
      </c>
      <c r="E31" s="161">
        <f t="shared" si="8"/>
        <v>356</v>
      </c>
      <c r="F31" s="157"/>
      <c r="G31" s="155" t="s">
        <v>403</v>
      </c>
      <c r="H31" s="156">
        <v>105</v>
      </c>
      <c r="I31" s="156">
        <v>116</v>
      </c>
      <c r="J31" s="156">
        <v>111</v>
      </c>
      <c r="K31" s="161">
        <f t="shared" si="9"/>
        <v>332</v>
      </c>
    </row>
    <row r="32" spans="1:11" s="158" customFormat="1" ht="18" customHeight="1" x14ac:dyDescent="0.2">
      <c r="A32" s="155" t="s">
        <v>427</v>
      </c>
      <c r="B32" s="156">
        <v>126</v>
      </c>
      <c r="C32" s="156">
        <v>132</v>
      </c>
      <c r="D32" s="156">
        <v>114</v>
      </c>
      <c r="E32" s="161">
        <f t="shared" si="8"/>
        <v>372</v>
      </c>
      <c r="F32" s="157"/>
      <c r="G32" s="155" t="s">
        <v>404</v>
      </c>
      <c r="H32" s="156">
        <v>98</v>
      </c>
      <c r="I32" s="156">
        <v>109</v>
      </c>
      <c r="J32" s="156">
        <v>97</v>
      </c>
      <c r="K32" s="161">
        <f t="shared" si="9"/>
        <v>304</v>
      </c>
    </row>
    <row r="33" spans="1:11" s="158" customFormat="1" ht="18" customHeight="1" x14ac:dyDescent="0.2">
      <c r="A33" s="155" t="s">
        <v>459</v>
      </c>
      <c r="B33" s="156">
        <v>128</v>
      </c>
      <c r="C33" s="156">
        <v>108</v>
      </c>
      <c r="D33" s="156">
        <v>97</v>
      </c>
      <c r="E33" s="161">
        <f t="shared" si="8"/>
        <v>333</v>
      </c>
      <c r="F33" s="157"/>
      <c r="G33" s="155" t="s">
        <v>405</v>
      </c>
      <c r="H33" s="156">
        <v>113</v>
      </c>
      <c r="I33" s="156">
        <v>94</v>
      </c>
      <c r="J33" s="156">
        <v>119</v>
      </c>
      <c r="K33" s="161">
        <f t="shared" si="9"/>
        <v>326</v>
      </c>
    </row>
    <row r="34" spans="1:11" s="158" customFormat="1" ht="18" customHeight="1" x14ac:dyDescent="0.2">
      <c r="A34" s="155" t="s">
        <v>426</v>
      </c>
      <c r="B34" s="156">
        <v>125</v>
      </c>
      <c r="C34" s="156">
        <v>123</v>
      </c>
      <c r="D34" s="156">
        <v>130</v>
      </c>
      <c r="E34" s="161">
        <f t="shared" si="8"/>
        <v>378</v>
      </c>
      <c r="F34" s="157"/>
      <c r="G34" s="155" t="s">
        <v>406</v>
      </c>
      <c r="H34" s="156">
        <v>100</v>
      </c>
      <c r="I34" s="156">
        <v>107</v>
      </c>
      <c r="J34" s="156">
        <v>117</v>
      </c>
      <c r="K34" s="161">
        <f t="shared" si="9"/>
        <v>324</v>
      </c>
    </row>
    <row r="35" spans="1:11" s="163" customFormat="1" ht="18" customHeight="1" x14ac:dyDescent="0.2">
      <c r="A35" s="159" t="s">
        <v>378</v>
      </c>
      <c r="B35" s="205">
        <f>SUM(B30:B34)</f>
        <v>594</v>
      </c>
      <c r="C35" s="205">
        <f>SUM(C30:C34)</f>
        <v>610</v>
      </c>
      <c r="D35" s="161">
        <f>SUM(D30:D34)</f>
        <v>530</v>
      </c>
      <c r="E35" s="205">
        <f t="shared" si="8"/>
        <v>1734</v>
      </c>
      <c r="F35" s="162"/>
      <c r="G35" s="159" t="s">
        <v>379</v>
      </c>
      <c r="H35" s="161">
        <f>SUM(H30:H34)</f>
        <v>520</v>
      </c>
      <c r="I35" s="161">
        <f>SUM(I30:I34)</f>
        <v>515</v>
      </c>
      <c r="J35" s="205">
        <f>SUM(J30:J34)</f>
        <v>551</v>
      </c>
      <c r="K35" s="161">
        <f t="shared" si="9"/>
        <v>1586</v>
      </c>
    </row>
    <row r="36" spans="1:11" s="203" customFormat="1" ht="18" customHeight="1" x14ac:dyDescent="0.4">
      <c r="A36" s="204" t="s">
        <v>208</v>
      </c>
      <c r="B36" s="202"/>
      <c r="C36" s="202"/>
      <c r="D36" s="202"/>
      <c r="E36" s="200"/>
      <c r="F36" s="201"/>
      <c r="G36" s="204" t="s">
        <v>203</v>
      </c>
      <c r="H36" s="202"/>
      <c r="I36" s="202"/>
      <c r="J36" s="202"/>
      <c r="K36" s="200"/>
    </row>
    <row r="37" spans="1:11" s="158" customFormat="1" ht="18" customHeight="1" x14ac:dyDescent="0.2">
      <c r="A37" s="155" t="s">
        <v>443</v>
      </c>
      <c r="B37" s="156">
        <v>107</v>
      </c>
      <c r="C37" s="156">
        <v>110</v>
      </c>
      <c r="D37" s="156">
        <v>115</v>
      </c>
      <c r="E37" s="161">
        <f t="shared" ref="E37:E42" si="10">SUM(B37:D37)</f>
        <v>332</v>
      </c>
      <c r="F37" s="157"/>
      <c r="G37" s="155" t="s">
        <v>456</v>
      </c>
      <c r="H37" s="156">
        <v>123</v>
      </c>
      <c r="I37" s="156">
        <v>114</v>
      </c>
      <c r="J37" s="156">
        <v>123</v>
      </c>
      <c r="K37" s="161">
        <f t="shared" ref="K37:K42" si="11">SUM(H37:J37)</f>
        <v>360</v>
      </c>
    </row>
    <row r="38" spans="1:11" s="158" customFormat="1" ht="18" customHeight="1" x14ac:dyDescent="0.2">
      <c r="A38" s="155" t="s">
        <v>444</v>
      </c>
      <c r="B38" s="156">
        <v>117</v>
      </c>
      <c r="C38" s="156">
        <v>105</v>
      </c>
      <c r="D38" s="156">
        <v>112</v>
      </c>
      <c r="E38" s="161">
        <f t="shared" si="10"/>
        <v>334</v>
      </c>
      <c r="F38" s="157"/>
      <c r="G38" s="155" t="s">
        <v>419</v>
      </c>
      <c r="H38" s="156">
        <v>111</v>
      </c>
      <c r="I38" s="156">
        <v>114</v>
      </c>
      <c r="J38" s="156">
        <v>123</v>
      </c>
      <c r="K38" s="161">
        <f t="shared" si="11"/>
        <v>348</v>
      </c>
    </row>
    <row r="39" spans="1:11" s="158" customFormat="1" ht="18" customHeight="1" x14ac:dyDescent="0.2">
      <c r="A39" s="155" t="s">
        <v>447</v>
      </c>
      <c r="B39" s="156">
        <v>106</v>
      </c>
      <c r="C39" s="156">
        <v>118</v>
      </c>
      <c r="D39" s="156">
        <v>112</v>
      </c>
      <c r="E39" s="161">
        <f t="shared" si="10"/>
        <v>336</v>
      </c>
      <c r="F39" s="157"/>
      <c r="G39" s="155" t="s">
        <v>420</v>
      </c>
      <c r="H39" s="156">
        <v>98</v>
      </c>
      <c r="I39" s="156">
        <v>125</v>
      </c>
      <c r="J39" s="156">
        <v>107</v>
      </c>
      <c r="K39" s="161">
        <f t="shared" si="11"/>
        <v>330</v>
      </c>
    </row>
    <row r="40" spans="1:11" s="158" customFormat="1" ht="18" customHeight="1" x14ac:dyDescent="0.2">
      <c r="A40" s="155" t="s">
        <v>446</v>
      </c>
      <c r="B40" s="156">
        <v>137</v>
      </c>
      <c r="C40" s="156">
        <v>103</v>
      </c>
      <c r="D40" s="156">
        <v>92</v>
      </c>
      <c r="E40" s="161">
        <f t="shared" si="10"/>
        <v>332</v>
      </c>
      <c r="F40" s="157"/>
      <c r="G40" s="155" t="s">
        <v>421</v>
      </c>
      <c r="H40" s="156">
        <v>110</v>
      </c>
      <c r="I40" s="156">
        <v>93</v>
      </c>
      <c r="J40" s="156">
        <v>113</v>
      </c>
      <c r="K40" s="161">
        <f t="shared" si="11"/>
        <v>316</v>
      </c>
    </row>
    <row r="41" spans="1:11" s="158" customFormat="1" ht="18" customHeight="1" x14ac:dyDescent="0.2">
      <c r="A41" s="155" t="s">
        <v>445</v>
      </c>
      <c r="B41" s="156">
        <v>115</v>
      </c>
      <c r="C41" s="156">
        <v>110</v>
      </c>
      <c r="D41" s="156">
        <v>116</v>
      </c>
      <c r="E41" s="161">
        <f t="shared" si="10"/>
        <v>341</v>
      </c>
      <c r="F41" s="157"/>
      <c r="G41" s="155" t="s">
        <v>422</v>
      </c>
      <c r="H41" s="156">
        <v>126</v>
      </c>
      <c r="I41" s="156">
        <v>119</v>
      </c>
      <c r="J41" s="156">
        <v>121</v>
      </c>
      <c r="K41" s="161">
        <f t="shared" si="11"/>
        <v>366</v>
      </c>
    </row>
    <row r="42" spans="1:11" s="163" customFormat="1" ht="18" customHeight="1" x14ac:dyDescent="0.2">
      <c r="A42" s="159" t="s">
        <v>379</v>
      </c>
      <c r="B42" s="205">
        <f>SUM(B37:B41)</f>
        <v>582</v>
      </c>
      <c r="C42" s="161">
        <f>SUM(C37:C41)</f>
        <v>546</v>
      </c>
      <c r="D42" s="161">
        <f>SUM(D37:D41)</f>
        <v>547</v>
      </c>
      <c r="E42" s="161">
        <f t="shared" si="10"/>
        <v>1675</v>
      </c>
      <c r="F42" s="162"/>
      <c r="G42" s="159" t="s">
        <v>378</v>
      </c>
      <c r="H42" s="161">
        <f>SUM(H37:H41)</f>
        <v>568</v>
      </c>
      <c r="I42" s="205">
        <f>SUM(I37:I41)</f>
        <v>565</v>
      </c>
      <c r="J42" s="205">
        <f>SUM(J37:J41)</f>
        <v>587</v>
      </c>
      <c r="K42" s="205">
        <f t="shared" si="11"/>
        <v>1720</v>
      </c>
    </row>
    <row r="43" spans="1:11" s="203" customFormat="1" ht="18" customHeight="1" x14ac:dyDescent="0.4">
      <c r="A43" s="204" t="s">
        <v>207</v>
      </c>
      <c r="B43" s="202"/>
      <c r="C43" s="202"/>
      <c r="D43" s="202"/>
      <c r="E43" s="200"/>
      <c r="F43" s="201"/>
      <c r="G43" s="204" t="s">
        <v>231</v>
      </c>
      <c r="H43" s="202"/>
      <c r="I43" s="202"/>
      <c r="J43" s="202"/>
      <c r="K43" s="200"/>
    </row>
    <row r="44" spans="1:11" s="158" customFormat="1" ht="18" customHeight="1" x14ac:dyDescent="0.2">
      <c r="A44" s="155" t="s">
        <v>413</v>
      </c>
      <c r="B44" s="156">
        <v>118</v>
      </c>
      <c r="C44" s="156">
        <v>120</v>
      </c>
      <c r="D44" s="156">
        <v>156</v>
      </c>
      <c r="E44" s="161">
        <f t="shared" ref="E44:E49" si="12">SUM(B44:D44)</f>
        <v>394</v>
      </c>
      <c r="F44" s="157"/>
      <c r="G44" s="155" t="s">
        <v>394</v>
      </c>
      <c r="H44" s="156">
        <v>107</v>
      </c>
      <c r="I44" s="156">
        <v>148</v>
      </c>
      <c r="J44" s="156">
        <v>131</v>
      </c>
      <c r="K44" s="161">
        <f>SUM(H44:J44)</f>
        <v>386</v>
      </c>
    </row>
    <row r="45" spans="1:11" s="158" customFormat="1" ht="18" customHeight="1" x14ac:dyDescent="0.2">
      <c r="A45" s="155" t="s">
        <v>414</v>
      </c>
      <c r="B45" s="156">
        <v>80</v>
      </c>
      <c r="C45" s="156">
        <v>92</v>
      </c>
      <c r="D45" s="156">
        <v>91</v>
      </c>
      <c r="E45" s="161">
        <f t="shared" si="12"/>
        <v>263</v>
      </c>
      <c r="F45" s="157"/>
      <c r="G45" s="155" t="s">
        <v>457</v>
      </c>
      <c r="H45" s="156">
        <v>149</v>
      </c>
      <c r="I45" s="156">
        <v>101</v>
      </c>
      <c r="J45" s="156">
        <v>112</v>
      </c>
      <c r="K45" s="161">
        <f>SUM(H45:J45)</f>
        <v>362</v>
      </c>
    </row>
    <row r="46" spans="1:11" s="158" customFormat="1" ht="18" customHeight="1" x14ac:dyDescent="0.2">
      <c r="A46" s="155" t="s">
        <v>415</v>
      </c>
      <c r="B46" s="156">
        <v>113</v>
      </c>
      <c r="C46" s="156">
        <v>102</v>
      </c>
      <c r="D46" s="156">
        <v>112</v>
      </c>
      <c r="E46" s="161">
        <f t="shared" si="12"/>
        <v>327</v>
      </c>
      <c r="F46" s="157"/>
      <c r="G46" s="155" t="s">
        <v>392</v>
      </c>
      <c r="H46" s="156">
        <v>107</v>
      </c>
      <c r="I46" s="156">
        <v>107</v>
      </c>
      <c r="J46" s="156">
        <v>124</v>
      </c>
      <c r="K46" s="161">
        <f>SUM(H46:J46)</f>
        <v>338</v>
      </c>
    </row>
    <row r="47" spans="1:11" s="158" customFormat="1" ht="18" customHeight="1" x14ac:dyDescent="0.2">
      <c r="A47" s="155" t="s">
        <v>417</v>
      </c>
      <c r="B47" s="156">
        <v>131</v>
      </c>
      <c r="C47" s="156">
        <v>122</v>
      </c>
      <c r="D47" s="156">
        <v>92</v>
      </c>
      <c r="E47" s="161">
        <f t="shared" si="12"/>
        <v>345</v>
      </c>
      <c r="F47" s="157"/>
      <c r="G47" s="155" t="s">
        <v>391</v>
      </c>
      <c r="H47" s="156">
        <v>112</v>
      </c>
      <c r="I47" s="156">
        <v>129</v>
      </c>
      <c r="J47" s="156">
        <v>104</v>
      </c>
      <c r="K47" s="161">
        <f>SUM(H47:J47)</f>
        <v>345</v>
      </c>
    </row>
    <row r="48" spans="1:11" s="158" customFormat="1" ht="18" customHeight="1" x14ac:dyDescent="0.2">
      <c r="A48" s="155" t="s">
        <v>450</v>
      </c>
      <c r="B48" s="156">
        <v>110</v>
      </c>
      <c r="C48" s="156">
        <v>109</v>
      </c>
      <c r="D48" s="156">
        <v>113</v>
      </c>
      <c r="E48" s="161">
        <f t="shared" si="12"/>
        <v>332</v>
      </c>
      <c r="F48" s="157"/>
      <c r="G48" s="155" t="s">
        <v>390</v>
      </c>
      <c r="H48" s="156">
        <v>118</v>
      </c>
      <c r="I48" s="156">
        <v>149</v>
      </c>
      <c r="J48" s="156">
        <v>113</v>
      </c>
      <c r="K48" s="161">
        <f>SUM(H48:J48)</f>
        <v>380</v>
      </c>
    </row>
    <row r="49" spans="1:11" s="163" customFormat="1" ht="18" customHeight="1" x14ac:dyDescent="0.2">
      <c r="A49" s="159" t="s">
        <v>401</v>
      </c>
      <c r="B49" s="161">
        <f>SUM(B44:B48)</f>
        <v>552</v>
      </c>
      <c r="C49" s="161">
        <f>SUM(C44:C48)</f>
        <v>545</v>
      </c>
      <c r="D49" s="161">
        <f>SUM(D44:D48)</f>
        <v>564</v>
      </c>
      <c r="E49" s="161">
        <f t="shared" si="12"/>
        <v>1661</v>
      </c>
      <c r="F49" s="162"/>
      <c r="G49" s="159" t="s">
        <v>400</v>
      </c>
      <c r="H49" s="205">
        <f>SUM(H44:H48)</f>
        <v>593</v>
      </c>
      <c r="I49" s="205">
        <f>SUM(I44:I48)</f>
        <v>634</v>
      </c>
      <c r="J49" s="205">
        <f>SUM(J44:J48)</f>
        <v>584</v>
      </c>
      <c r="K49" s="205">
        <f>SUM(K44:K48)</f>
        <v>1811</v>
      </c>
    </row>
    <row r="50" spans="1:11" ht="18" customHeight="1" x14ac:dyDescent="0.35">
      <c r="A50" s="446" t="s">
        <v>8</v>
      </c>
      <c r="B50" s="447"/>
      <c r="C50" s="447"/>
      <c r="D50" s="447"/>
      <c r="E50" s="448"/>
      <c r="F50" s="154" t="s">
        <v>455</v>
      </c>
      <c r="G50" s="446" t="s">
        <v>9</v>
      </c>
      <c r="H50" s="447"/>
      <c r="I50" s="447"/>
      <c r="J50" s="447"/>
      <c r="K50" s="448"/>
    </row>
    <row r="51" spans="1:11" ht="18" customHeight="1" x14ac:dyDescent="0.35">
      <c r="A51" s="449">
        <v>41166</v>
      </c>
      <c r="B51" s="450"/>
      <c r="C51" s="450"/>
      <c r="D51" s="450"/>
      <c r="E51" s="451"/>
      <c r="F51" s="154"/>
      <c r="G51" s="449">
        <f>A51+7</f>
        <v>41173</v>
      </c>
      <c r="H51" s="450"/>
      <c r="I51" s="450"/>
      <c r="J51" s="450"/>
      <c r="K51" s="451"/>
    </row>
    <row r="52" spans="1:11" ht="18" customHeight="1" x14ac:dyDescent="0.3">
      <c r="A52" s="443" t="s">
        <v>269</v>
      </c>
      <c r="B52" s="444"/>
      <c r="C52" s="444"/>
      <c r="D52" s="444"/>
      <c r="E52" s="445"/>
      <c r="G52" s="443" t="s">
        <v>461</v>
      </c>
      <c r="H52" s="444"/>
      <c r="I52" s="444"/>
      <c r="J52" s="444"/>
      <c r="K52" s="445"/>
    </row>
    <row r="53" spans="1:11" ht="18" customHeight="1" x14ac:dyDescent="0.3">
      <c r="A53" s="443" t="s">
        <v>270</v>
      </c>
      <c r="B53" s="444"/>
      <c r="C53" s="444"/>
      <c r="D53" s="444"/>
      <c r="E53" s="445"/>
      <c r="G53" s="443" t="s">
        <v>462</v>
      </c>
      <c r="H53" s="444"/>
      <c r="I53" s="444"/>
      <c r="J53" s="444"/>
      <c r="K53" s="445"/>
    </row>
    <row r="54" spans="1:11" ht="18" customHeight="1" x14ac:dyDescent="0.3">
      <c r="A54" s="443" t="s">
        <v>271</v>
      </c>
      <c r="B54" s="444"/>
      <c r="C54" s="444"/>
      <c r="D54" s="444"/>
      <c r="E54" s="445"/>
      <c r="G54" s="443" t="s">
        <v>463</v>
      </c>
      <c r="H54" s="444"/>
      <c r="I54" s="444"/>
      <c r="J54" s="444"/>
      <c r="K54" s="445"/>
    </row>
    <row r="55" spans="1:11" ht="18" customHeight="1" x14ac:dyDescent="0.3">
      <c r="A55" s="443" t="s">
        <v>272</v>
      </c>
      <c r="B55" s="444"/>
      <c r="C55" s="444"/>
      <c r="D55" s="444"/>
      <c r="E55" s="445"/>
      <c r="G55" s="443" t="s">
        <v>464</v>
      </c>
      <c r="H55" s="444"/>
      <c r="I55" s="444"/>
      <c r="J55" s="444"/>
      <c r="K55" s="445"/>
    </row>
    <row r="56" spans="1:11" ht="18" customHeight="1" x14ac:dyDescent="0.3">
      <c r="A56" s="443" t="s">
        <v>273</v>
      </c>
      <c r="B56" s="444"/>
      <c r="C56" s="444"/>
      <c r="D56" s="444"/>
      <c r="E56" s="445"/>
      <c r="G56" s="443" t="s">
        <v>465</v>
      </c>
      <c r="H56" s="444"/>
      <c r="I56" s="444"/>
      <c r="J56" s="444"/>
      <c r="K56" s="445"/>
    </row>
    <row r="57" spans="1:11" ht="18" customHeight="1" x14ac:dyDescent="0.3">
      <c r="A57" s="443" t="s">
        <v>274</v>
      </c>
      <c r="B57" s="444"/>
      <c r="C57" s="444"/>
      <c r="D57" s="444"/>
      <c r="E57" s="445"/>
      <c r="G57" s="443" t="s">
        <v>466</v>
      </c>
      <c r="H57" s="444"/>
      <c r="I57" s="444"/>
      <c r="J57" s="444"/>
      <c r="K57" s="445"/>
    </row>
    <row r="58" spans="1:11" ht="18" customHeight="1" x14ac:dyDescent="0.3">
      <c r="A58" s="440" t="s">
        <v>275</v>
      </c>
      <c r="B58" s="441"/>
      <c r="C58" s="441"/>
      <c r="D58" s="441"/>
      <c r="E58" s="442"/>
      <c r="G58" s="440" t="s">
        <v>467</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206</v>
      </c>
      <c r="B1" s="199"/>
      <c r="C1" s="199"/>
      <c r="D1" s="199"/>
      <c r="E1" s="200"/>
      <c r="F1" s="201"/>
      <c r="G1" s="198" t="s">
        <v>208</v>
      </c>
      <c r="H1" s="202"/>
      <c r="I1" s="202"/>
      <c r="J1" s="202"/>
      <c r="K1" s="200"/>
    </row>
    <row r="2" spans="1:11" s="158" customFormat="1" ht="18" customHeight="1" x14ac:dyDescent="0.2">
      <c r="A2" s="155" t="s">
        <v>428</v>
      </c>
      <c r="B2" s="156">
        <v>133</v>
      </c>
      <c r="C2" s="156">
        <v>116</v>
      </c>
      <c r="D2" s="156">
        <v>120</v>
      </c>
      <c r="E2" s="164">
        <f t="shared" ref="E2:E7" si="0">SUM(B2:D2)</f>
        <v>369</v>
      </c>
      <c r="F2" s="157"/>
      <c r="G2" s="155" t="s">
        <v>469</v>
      </c>
      <c r="H2" s="156">
        <v>138</v>
      </c>
      <c r="I2" s="156">
        <v>113</v>
      </c>
      <c r="J2" s="156">
        <v>104</v>
      </c>
      <c r="K2" s="161">
        <f t="shared" ref="K2:K7" si="1">SUM(H2:J2)</f>
        <v>355</v>
      </c>
    </row>
    <row r="3" spans="1:11" s="158" customFormat="1" ht="18" customHeight="1" x14ac:dyDescent="0.2">
      <c r="A3" s="155" t="s">
        <v>431</v>
      </c>
      <c r="B3" s="156">
        <v>112</v>
      </c>
      <c r="C3" s="156">
        <v>123</v>
      </c>
      <c r="D3" s="156">
        <v>101</v>
      </c>
      <c r="E3" s="164">
        <f t="shared" si="0"/>
        <v>336</v>
      </c>
      <c r="F3" s="157"/>
      <c r="G3" s="155" t="s">
        <v>468</v>
      </c>
      <c r="H3" s="156">
        <v>112</v>
      </c>
      <c r="I3" s="156">
        <v>121</v>
      </c>
      <c r="J3" s="156">
        <v>116</v>
      </c>
      <c r="K3" s="161">
        <f t="shared" si="1"/>
        <v>349</v>
      </c>
    </row>
    <row r="4" spans="1:11" s="158" customFormat="1" ht="18" customHeight="1" x14ac:dyDescent="0.2">
      <c r="A4" s="155" t="s">
        <v>430</v>
      </c>
      <c r="B4" s="156">
        <v>102</v>
      </c>
      <c r="C4" s="156">
        <v>123</v>
      </c>
      <c r="D4" s="156">
        <v>166</v>
      </c>
      <c r="E4" s="164">
        <f t="shared" si="0"/>
        <v>391</v>
      </c>
      <c r="F4" s="157"/>
      <c r="G4" s="155" t="s">
        <v>445</v>
      </c>
      <c r="H4" s="156">
        <v>119</v>
      </c>
      <c r="I4" s="156">
        <v>148</v>
      </c>
      <c r="J4" s="156">
        <v>149</v>
      </c>
      <c r="K4" s="161">
        <f t="shared" si="1"/>
        <v>416</v>
      </c>
    </row>
    <row r="5" spans="1:11" s="158" customFormat="1" ht="18" customHeight="1" x14ac:dyDescent="0.2">
      <c r="A5" s="155" t="s">
        <v>453</v>
      </c>
      <c r="B5" s="156">
        <v>115</v>
      </c>
      <c r="C5" s="156">
        <v>140</v>
      </c>
      <c r="D5" s="156">
        <v>120</v>
      </c>
      <c r="E5" s="164">
        <f t="shared" si="0"/>
        <v>375</v>
      </c>
      <c r="F5" s="157"/>
      <c r="G5" s="155" t="s">
        <v>446</v>
      </c>
      <c r="H5" s="156">
        <v>144</v>
      </c>
      <c r="I5" s="156">
        <v>136</v>
      </c>
      <c r="J5" s="156">
        <v>109</v>
      </c>
      <c r="K5" s="161">
        <f t="shared" si="1"/>
        <v>389</v>
      </c>
    </row>
    <row r="6" spans="1:11" s="158" customFormat="1" ht="18" customHeight="1" x14ac:dyDescent="0.2">
      <c r="A6" s="155" t="s">
        <v>432</v>
      </c>
      <c r="B6" s="156">
        <v>140</v>
      </c>
      <c r="C6" s="156">
        <v>135</v>
      </c>
      <c r="D6" s="156">
        <v>129</v>
      </c>
      <c r="E6" s="164">
        <f t="shared" si="0"/>
        <v>404</v>
      </c>
      <c r="F6" s="157"/>
      <c r="G6" s="155" t="s">
        <v>443</v>
      </c>
      <c r="H6" s="156">
        <v>138</v>
      </c>
      <c r="I6" s="156">
        <v>131</v>
      </c>
      <c r="J6" s="156">
        <v>123</v>
      </c>
      <c r="K6" s="161">
        <f t="shared" si="1"/>
        <v>392</v>
      </c>
    </row>
    <row r="7" spans="1:11" s="163" customFormat="1" ht="18" customHeight="1" x14ac:dyDescent="0.2">
      <c r="A7" s="159" t="s">
        <v>379</v>
      </c>
      <c r="B7" s="160">
        <f>SUM(B2:B6)</f>
        <v>602</v>
      </c>
      <c r="C7" s="160">
        <f>SUM(C2:C6)</f>
        <v>637</v>
      </c>
      <c r="D7" s="206">
        <f>SUM(D2:D6)</f>
        <v>636</v>
      </c>
      <c r="E7" s="161">
        <f t="shared" si="0"/>
        <v>1875</v>
      </c>
      <c r="F7" s="162"/>
      <c r="G7" s="159" t="s">
        <v>378</v>
      </c>
      <c r="H7" s="205">
        <f>SUM(H2:H6)</f>
        <v>651</v>
      </c>
      <c r="I7" s="205">
        <f>SUM(I2:I6)</f>
        <v>649</v>
      </c>
      <c r="J7" s="161">
        <f>SUM(J2:J6)</f>
        <v>601</v>
      </c>
      <c r="K7" s="205">
        <f t="shared" si="1"/>
        <v>1901</v>
      </c>
    </row>
    <row r="8" spans="1:11" s="203" customFormat="1" ht="18" customHeight="1" x14ac:dyDescent="0.4">
      <c r="A8" s="198" t="s">
        <v>204</v>
      </c>
      <c r="B8" s="199"/>
      <c r="C8" s="199"/>
      <c r="D8" s="199"/>
      <c r="E8" s="200"/>
      <c r="F8" s="201"/>
      <c r="G8" s="198" t="s">
        <v>207</v>
      </c>
      <c r="H8" s="202"/>
      <c r="I8" s="202"/>
      <c r="J8" s="202"/>
      <c r="K8" s="200"/>
    </row>
    <row r="9" spans="1:11" s="158" customFormat="1" ht="18" customHeight="1" x14ac:dyDescent="0.2">
      <c r="A9" s="155" t="s">
        <v>433</v>
      </c>
      <c r="B9" s="156">
        <v>112</v>
      </c>
      <c r="C9" s="156">
        <v>121</v>
      </c>
      <c r="D9" s="156">
        <v>84</v>
      </c>
      <c r="E9" s="164">
        <f t="shared" ref="E9:E14" si="2">SUM(B9:D9)</f>
        <v>317</v>
      </c>
      <c r="F9" s="157"/>
      <c r="G9" s="155" t="s">
        <v>413</v>
      </c>
      <c r="H9" s="156">
        <v>112</v>
      </c>
      <c r="I9" s="156">
        <v>109</v>
      </c>
      <c r="J9" s="156">
        <v>110</v>
      </c>
      <c r="K9" s="161">
        <f t="shared" ref="K9:K14" si="3">SUM(H9:J9)</f>
        <v>331</v>
      </c>
    </row>
    <row r="10" spans="1:11" s="158" customFormat="1" ht="18" customHeight="1" x14ac:dyDescent="0.2">
      <c r="A10" s="155" t="s">
        <v>434</v>
      </c>
      <c r="B10" s="156">
        <v>104</v>
      </c>
      <c r="C10" s="156">
        <v>105</v>
      </c>
      <c r="D10" s="156">
        <v>132</v>
      </c>
      <c r="E10" s="164">
        <f t="shared" si="2"/>
        <v>341</v>
      </c>
      <c r="F10" s="157"/>
      <c r="G10" s="155" t="s">
        <v>414</v>
      </c>
      <c r="H10" s="156">
        <v>105</v>
      </c>
      <c r="I10" s="156">
        <v>88</v>
      </c>
      <c r="J10" s="156">
        <v>91</v>
      </c>
      <c r="K10" s="161">
        <f t="shared" si="3"/>
        <v>284</v>
      </c>
    </row>
    <row r="11" spans="1:11" s="158" customFormat="1" ht="18" customHeight="1" x14ac:dyDescent="0.2">
      <c r="A11" s="155" t="s">
        <v>435</v>
      </c>
      <c r="B11" s="156">
        <v>120</v>
      </c>
      <c r="C11" s="156">
        <v>106</v>
      </c>
      <c r="D11" s="156">
        <v>120</v>
      </c>
      <c r="E11" s="164">
        <f t="shared" si="2"/>
        <v>346</v>
      </c>
      <c r="F11" s="157"/>
      <c r="G11" s="155" t="s">
        <v>415</v>
      </c>
      <c r="H11" s="156">
        <v>110</v>
      </c>
      <c r="I11" s="156">
        <v>107</v>
      </c>
      <c r="J11" s="156">
        <v>108</v>
      </c>
      <c r="K11" s="161">
        <f t="shared" si="3"/>
        <v>325</v>
      </c>
    </row>
    <row r="12" spans="1:11" s="158" customFormat="1" ht="18" customHeight="1" x14ac:dyDescent="0.2">
      <c r="A12" s="155" t="s">
        <v>436</v>
      </c>
      <c r="B12" s="156">
        <v>110</v>
      </c>
      <c r="C12" s="156">
        <v>113</v>
      </c>
      <c r="D12" s="156">
        <v>123</v>
      </c>
      <c r="E12" s="164">
        <f t="shared" si="2"/>
        <v>346</v>
      </c>
      <c r="F12" s="157"/>
      <c r="G12" s="155" t="s">
        <v>417</v>
      </c>
      <c r="H12" s="156">
        <v>129</v>
      </c>
      <c r="I12" s="156">
        <v>117</v>
      </c>
      <c r="J12" s="156">
        <v>115</v>
      </c>
      <c r="K12" s="161">
        <f t="shared" si="3"/>
        <v>361</v>
      </c>
    </row>
    <row r="13" spans="1:11" s="158" customFormat="1" ht="18" customHeight="1" x14ac:dyDescent="0.2">
      <c r="A13" s="155" t="s">
        <v>437</v>
      </c>
      <c r="B13" s="156">
        <v>123</v>
      </c>
      <c r="C13" s="156">
        <v>127</v>
      </c>
      <c r="D13" s="156">
        <v>124</v>
      </c>
      <c r="E13" s="164">
        <f t="shared" si="2"/>
        <v>374</v>
      </c>
      <c r="F13" s="157"/>
      <c r="G13" s="155" t="s">
        <v>450</v>
      </c>
      <c r="H13" s="156">
        <v>94</v>
      </c>
      <c r="I13" s="156">
        <v>115</v>
      </c>
      <c r="J13" s="156">
        <v>91</v>
      </c>
      <c r="K13" s="161">
        <f t="shared" si="3"/>
        <v>300</v>
      </c>
    </row>
    <row r="14" spans="1:11" s="163" customFormat="1" ht="18" customHeight="1" x14ac:dyDescent="0.2">
      <c r="A14" s="159" t="s">
        <v>400</v>
      </c>
      <c r="B14" s="206">
        <f>SUM(B9:B13)</f>
        <v>569</v>
      </c>
      <c r="C14" s="206">
        <f>SUM(C9:C13)</f>
        <v>572</v>
      </c>
      <c r="D14" s="206">
        <f>SUM(D9:D13)</f>
        <v>583</v>
      </c>
      <c r="E14" s="205">
        <f t="shared" si="2"/>
        <v>1724</v>
      </c>
      <c r="F14" s="162"/>
      <c r="G14" s="159" t="s">
        <v>401</v>
      </c>
      <c r="H14" s="161">
        <f>SUM(H9:H13)</f>
        <v>550</v>
      </c>
      <c r="I14" s="161">
        <f>SUM(I9:I13)</f>
        <v>536</v>
      </c>
      <c r="J14" s="161">
        <f>SUM(J9:J13)</f>
        <v>515</v>
      </c>
      <c r="K14" s="161">
        <f t="shared" si="3"/>
        <v>1601</v>
      </c>
    </row>
    <row r="15" spans="1:11" s="203" customFormat="1" ht="18" customHeight="1" x14ac:dyDescent="0.4">
      <c r="A15" s="198" t="s">
        <v>202</v>
      </c>
      <c r="B15" s="199"/>
      <c r="C15" s="199"/>
      <c r="D15" s="199"/>
      <c r="E15" s="200"/>
      <c r="F15" s="201"/>
      <c r="G15" s="198" t="s">
        <v>231</v>
      </c>
      <c r="H15" s="202"/>
      <c r="I15" s="202"/>
      <c r="J15" s="202"/>
      <c r="K15" s="200"/>
    </row>
    <row r="16" spans="1:11" s="158" customFormat="1" ht="18" customHeight="1" x14ac:dyDescent="0.2">
      <c r="A16" s="155" t="s">
        <v>373</v>
      </c>
      <c r="B16" s="156">
        <v>107</v>
      </c>
      <c r="C16" s="156">
        <v>126</v>
      </c>
      <c r="D16" s="156">
        <v>111</v>
      </c>
      <c r="E16" s="164">
        <f t="shared" ref="E16:E21" si="4">SUM(B16:D16)</f>
        <v>344</v>
      </c>
      <c r="F16" s="157"/>
      <c r="G16" s="155" t="s">
        <v>394</v>
      </c>
      <c r="H16" s="156">
        <v>100</v>
      </c>
      <c r="I16" s="156">
        <v>131</v>
      </c>
      <c r="J16" s="156">
        <v>112</v>
      </c>
      <c r="K16" s="161">
        <f t="shared" ref="K16:K21" si="5">SUM(H16:J16)</f>
        <v>343</v>
      </c>
    </row>
    <row r="17" spans="1:11" s="158" customFormat="1" ht="18" customHeight="1" x14ac:dyDescent="0.2">
      <c r="A17" s="155" t="s">
        <v>374</v>
      </c>
      <c r="B17" s="156">
        <v>130</v>
      </c>
      <c r="C17" s="156">
        <v>138</v>
      </c>
      <c r="D17" s="156">
        <v>141</v>
      </c>
      <c r="E17" s="164">
        <f t="shared" si="4"/>
        <v>409</v>
      </c>
      <c r="F17" s="157"/>
      <c r="G17" s="155" t="s">
        <v>457</v>
      </c>
      <c r="H17" s="156">
        <v>130</v>
      </c>
      <c r="I17" s="156">
        <v>119</v>
      </c>
      <c r="J17" s="156">
        <v>105</v>
      </c>
      <c r="K17" s="161">
        <f t="shared" si="5"/>
        <v>354</v>
      </c>
    </row>
    <row r="18" spans="1:11" s="158" customFormat="1" ht="18" customHeight="1" x14ac:dyDescent="0.2">
      <c r="A18" s="155" t="s">
        <v>375</v>
      </c>
      <c r="B18" s="156">
        <v>119</v>
      </c>
      <c r="C18" s="156">
        <v>98</v>
      </c>
      <c r="D18" s="156">
        <v>110</v>
      </c>
      <c r="E18" s="164">
        <f t="shared" si="4"/>
        <v>327</v>
      </c>
      <c r="F18" s="157"/>
      <c r="G18" s="155" t="s">
        <v>392</v>
      </c>
      <c r="H18" s="156">
        <v>108</v>
      </c>
      <c r="I18" s="156">
        <v>137</v>
      </c>
      <c r="J18" s="156">
        <v>99</v>
      </c>
      <c r="K18" s="161">
        <f t="shared" si="5"/>
        <v>344</v>
      </c>
    </row>
    <row r="19" spans="1:11" s="158" customFormat="1" ht="18" customHeight="1" x14ac:dyDescent="0.2">
      <c r="A19" s="155" t="s">
        <v>376</v>
      </c>
      <c r="B19" s="156">
        <v>116</v>
      </c>
      <c r="C19" s="156">
        <v>139</v>
      </c>
      <c r="D19" s="156">
        <v>149</v>
      </c>
      <c r="E19" s="164">
        <f t="shared" si="4"/>
        <v>404</v>
      </c>
      <c r="F19" s="157"/>
      <c r="G19" s="155" t="s">
        <v>391</v>
      </c>
      <c r="H19" s="156">
        <v>126</v>
      </c>
      <c r="I19" s="156">
        <v>104</v>
      </c>
      <c r="J19" s="156">
        <v>123</v>
      </c>
      <c r="K19" s="161">
        <f t="shared" si="5"/>
        <v>353</v>
      </c>
    </row>
    <row r="20" spans="1:11" s="158" customFormat="1" ht="18" customHeight="1" x14ac:dyDescent="0.2">
      <c r="A20" s="155" t="s">
        <v>377</v>
      </c>
      <c r="B20" s="156">
        <v>127</v>
      </c>
      <c r="C20" s="156">
        <v>147</v>
      </c>
      <c r="D20" s="156">
        <v>126</v>
      </c>
      <c r="E20" s="164">
        <f t="shared" si="4"/>
        <v>400</v>
      </c>
      <c r="F20" s="157"/>
      <c r="G20" s="155" t="s">
        <v>390</v>
      </c>
      <c r="H20" s="156">
        <v>164</v>
      </c>
      <c r="I20" s="156">
        <v>124</v>
      </c>
      <c r="J20" s="156">
        <v>148</v>
      </c>
      <c r="K20" s="161">
        <f t="shared" si="5"/>
        <v>436</v>
      </c>
    </row>
    <row r="21" spans="1:11" s="163" customFormat="1" ht="18" customHeight="1" x14ac:dyDescent="0.2">
      <c r="A21" s="159" t="s">
        <v>378</v>
      </c>
      <c r="B21" s="160">
        <f>SUM(B16:B20)</f>
        <v>599</v>
      </c>
      <c r="C21" s="206">
        <f>SUM(C16:C20)</f>
        <v>648</v>
      </c>
      <c r="D21" s="206">
        <f>SUM(D16:D20)</f>
        <v>637</v>
      </c>
      <c r="E21" s="205">
        <f t="shared" si="4"/>
        <v>1884</v>
      </c>
      <c r="F21" s="162"/>
      <c r="G21" s="159" t="s">
        <v>379</v>
      </c>
      <c r="H21" s="205">
        <f>SUM(H16:H20)</f>
        <v>628</v>
      </c>
      <c r="I21" s="161">
        <f>SUM(I16:I20)</f>
        <v>615</v>
      </c>
      <c r="J21" s="161">
        <f>SUM(J16:J20)</f>
        <v>587</v>
      </c>
      <c r="K21" s="161">
        <f t="shared" si="5"/>
        <v>1830</v>
      </c>
    </row>
    <row r="22" spans="1:11" s="203" customFormat="1" ht="18" customHeight="1" x14ac:dyDescent="0.4">
      <c r="A22" s="204" t="s">
        <v>198</v>
      </c>
      <c r="B22" s="202"/>
      <c r="C22" s="202"/>
      <c r="D22" s="202"/>
      <c r="E22" s="200"/>
      <c r="F22" s="201"/>
      <c r="G22" s="204" t="s">
        <v>230</v>
      </c>
      <c r="H22" s="202"/>
      <c r="I22" s="202"/>
      <c r="J22" s="202"/>
      <c r="K22" s="200"/>
    </row>
    <row r="23" spans="1:11" s="158" customFormat="1" ht="18" customHeight="1" x14ac:dyDescent="0.2">
      <c r="A23" s="155" t="s">
        <v>405</v>
      </c>
      <c r="B23" s="156">
        <v>123</v>
      </c>
      <c r="C23" s="156">
        <v>91</v>
      </c>
      <c r="D23" s="156">
        <v>136</v>
      </c>
      <c r="E23" s="161">
        <f t="shared" ref="E23:E28" si="6">SUM(B23:D23)</f>
        <v>350</v>
      </c>
      <c r="F23" s="157"/>
      <c r="G23" s="155" t="s">
        <v>383</v>
      </c>
      <c r="H23" s="156">
        <v>168</v>
      </c>
      <c r="I23" s="156">
        <v>112</v>
      </c>
      <c r="J23" s="156">
        <v>121</v>
      </c>
      <c r="K23" s="161">
        <f t="shared" ref="K23:K28" si="7">SUM(H23:J23)</f>
        <v>401</v>
      </c>
    </row>
    <row r="24" spans="1:11" s="158" customFormat="1" ht="18" customHeight="1" x14ac:dyDescent="0.2">
      <c r="A24" s="155" t="s">
        <v>402</v>
      </c>
      <c r="B24" s="156">
        <v>117</v>
      </c>
      <c r="C24" s="156">
        <v>98</v>
      </c>
      <c r="D24" s="156">
        <v>111</v>
      </c>
      <c r="E24" s="161">
        <f t="shared" si="6"/>
        <v>326</v>
      </c>
      <c r="F24" s="157"/>
      <c r="G24" s="155" t="s">
        <v>381</v>
      </c>
      <c r="H24" s="156">
        <v>96</v>
      </c>
      <c r="I24" s="156">
        <v>156</v>
      </c>
      <c r="J24" s="156">
        <v>119</v>
      </c>
      <c r="K24" s="161">
        <f t="shared" si="7"/>
        <v>371</v>
      </c>
    </row>
    <row r="25" spans="1:11" s="158" customFormat="1" ht="18" customHeight="1" x14ac:dyDescent="0.2">
      <c r="A25" s="155" t="s">
        <v>403</v>
      </c>
      <c r="B25" s="156">
        <v>118</v>
      </c>
      <c r="C25" s="156">
        <v>118</v>
      </c>
      <c r="D25" s="156">
        <v>102</v>
      </c>
      <c r="E25" s="161">
        <f t="shared" si="6"/>
        <v>338</v>
      </c>
      <c r="F25" s="157"/>
      <c r="G25" s="155" t="s">
        <v>448</v>
      </c>
      <c r="H25" s="156">
        <v>114</v>
      </c>
      <c r="I25" s="156">
        <v>132</v>
      </c>
      <c r="J25" s="156">
        <v>135</v>
      </c>
      <c r="K25" s="161">
        <f t="shared" si="7"/>
        <v>381</v>
      </c>
    </row>
    <row r="26" spans="1:11" s="158" customFormat="1" ht="18" customHeight="1" x14ac:dyDescent="0.2">
      <c r="A26" s="155" t="s">
        <v>406</v>
      </c>
      <c r="B26" s="156">
        <v>121</v>
      </c>
      <c r="C26" s="156">
        <v>108</v>
      </c>
      <c r="D26" s="156">
        <v>116</v>
      </c>
      <c r="E26" s="161">
        <f t="shared" si="6"/>
        <v>345</v>
      </c>
      <c r="F26" s="157"/>
      <c r="G26" s="155" t="s">
        <v>382</v>
      </c>
      <c r="H26" s="156">
        <v>145</v>
      </c>
      <c r="I26" s="156">
        <v>142</v>
      </c>
      <c r="J26" s="156">
        <v>117</v>
      </c>
      <c r="K26" s="161">
        <f t="shared" si="7"/>
        <v>404</v>
      </c>
    </row>
    <row r="27" spans="1:11" s="158" customFormat="1" ht="18" customHeight="1" x14ac:dyDescent="0.2">
      <c r="A27" s="155" t="s">
        <v>404</v>
      </c>
      <c r="B27" s="156">
        <v>95</v>
      </c>
      <c r="C27" s="156">
        <v>137</v>
      </c>
      <c r="D27" s="156">
        <v>111</v>
      </c>
      <c r="E27" s="161">
        <f t="shared" si="6"/>
        <v>343</v>
      </c>
      <c r="F27" s="157"/>
      <c r="G27" s="155" t="s">
        <v>384</v>
      </c>
      <c r="H27" s="156">
        <v>115</v>
      </c>
      <c r="I27" s="156">
        <v>133</v>
      </c>
      <c r="J27" s="156">
        <v>112</v>
      </c>
      <c r="K27" s="161">
        <f t="shared" si="7"/>
        <v>360</v>
      </c>
    </row>
    <row r="28" spans="1:11" s="163" customFormat="1" ht="18" customHeight="1" x14ac:dyDescent="0.2">
      <c r="A28" s="159" t="s">
        <v>401</v>
      </c>
      <c r="B28" s="161">
        <f>SUM(B23:B27)</f>
        <v>574</v>
      </c>
      <c r="C28" s="161">
        <f>SUM(C23:C27)</f>
        <v>552</v>
      </c>
      <c r="D28" s="161">
        <f>SUM(D23:D27)</f>
        <v>576</v>
      </c>
      <c r="E28" s="161">
        <f t="shared" si="6"/>
        <v>1702</v>
      </c>
      <c r="F28" s="162"/>
      <c r="G28" s="159" t="s">
        <v>400</v>
      </c>
      <c r="H28" s="205">
        <f>SUM(H23:H27)</f>
        <v>638</v>
      </c>
      <c r="I28" s="205">
        <f>SUM(I23:I27)</f>
        <v>675</v>
      </c>
      <c r="J28" s="205">
        <f>SUM(J23:J27)</f>
        <v>604</v>
      </c>
      <c r="K28" s="205">
        <f t="shared" si="7"/>
        <v>1917</v>
      </c>
    </row>
    <row r="29" spans="1:11" s="203" customFormat="1" ht="18" customHeight="1" x14ac:dyDescent="0.4">
      <c r="A29" s="204" t="s">
        <v>203</v>
      </c>
      <c r="B29" s="202"/>
      <c r="C29" s="202"/>
      <c r="D29" s="202"/>
      <c r="E29" s="200"/>
      <c r="F29" s="201"/>
      <c r="G29" s="204" t="s">
        <v>201</v>
      </c>
      <c r="H29" s="202"/>
      <c r="I29" s="202"/>
      <c r="J29" s="202"/>
      <c r="K29" s="200"/>
    </row>
    <row r="30" spans="1:11" s="158" customFormat="1" ht="18" customHeight="1" x14ac:dyDescent="0.2">
      <c r="A30" s="155" t="s">
        <v>418</v>
      </c>
      <c r="B30" s="156">
        <v>112</v>
      </c>
      <c r="C30" s="156">
        <v>99</v>
      </c>
      <c r="D30" s="156">
        <v>96</v>
      </c>
      <c r="E30" s="161">
        <f t="shared" ref="E30:E35" si="8">SUM(B30:D30)</f>
        <v>307</v>
      </c>
      <c r="F30" s="157"/>
      <c r="G30" s="155" t="s">
        <v>395</v>
      </c>
      <c r="H30" s="156">
        <v>120</v>
      </c>
      <c r="I30" s="156">
        <v>111</v>
      </c>
      <c r="J30" s="156">
        <v>109</v>
      </c>
      <c r="K30" s="161">
        <f t="shared" ref="K30:K35" si="9">SUM(H30:J30)</f>
        <v>340</v>
      </c>
    </row>
    <row r="31" spans="1:11" s="158" customFormat="1" ht="18" customHeight="1" x14ac:dyDescent="0.2">
      <c r="A31" s="155" t="s">
        <v>419</v>
      </c>
      <c r="B31" s="156">
        <v>124</v>
      </c>
      <c r="C31" s="156">
        <v>113</v>
      </c>
      <c r="D31" s="156">
        <v>99</v>
      </c>
      <c r="E31" s="161">
        <f t="shared" si="8"/>
        <v>336</v>
      </c>
      <c r="F31" s="157"/>
      <c r="G31" s="155" t="s">
        <v>396</v>
      </c>
      <c r="H31" s="156">
        <v>121</v>
      </c>
      <c r="I31" s="156">
        <v>122</v>
      </c>
      <c r="J31" s="156">
        <v>96</v>
      </c>
      <c r="K31" s="161">
        <f t="shared" si="9"/>
        <v>339</v>
      </c>
    </row>
    <row r="32" spans="1:11" s="158" customFormat="1" ht="18" customHeight="1" x14ac:dyDescent="0.2">
      <c r="A32" s="155" t="s">
        <v>420</v>
      </c>
      <c r="B32" s="156">
        <v>134</v>
      </c>
      <c r="C32" s="156">
        <v>111</v>
      </c>
      <c r="D32" s="156">
        <v>115</v>
      </c>
      <c r="E32" s="161">
        <f t="shared" si="8"/>
        <v>360</v>
      </c>
      <c r="F32" s="157"/>
      <c r="G32" s="155" t="s">
        <v>460</v>
      </c>
      <c r="H32" s="156">
        <v>123</v>
      </c>
      <c r="I32" s="156">
        <v>109</v>
      </c>
      <c r="J32" s="156">
        <v>145</v>
      </c>
      <c r="K32" s="161">
        <f t="shared" si="9"/>
        <v>377</v>
      </c>
    </row>
    <row r="33" spans="1:11" s="158" customFormat="1" ht="18" customHeight="1" x14ac:dyDescent="0.2">
      <c r="A33" s="155" t="s">
        <v>421</v>
      </c>
      <c r="B33" s="156">
        <v>122</v>
      </c>
      <c r="C33" s="156">
        <v>109</v>
      </c>
      <c r="D33" s="156">
        <v>124</v>
      </c>
      <c r="E33" s="161">
        <f t="shared" si="8"/>
        <v>355</v>
      </c>
      <c r="F33" s="157"/>
      <c r="G33" s="155" t="s">
        <v>398</v>
      </c>
      <c r="H33" s="156">
        <v>105</v>
      </c>
      <c r="I33" s="156">
        <v>120</v>
      </c>
      <c r="J33" s="156">
        <v>139</v>
      </c>
      <c r="K33" s="161">
        <f t="shared" si="9"/>
        <v>364</v>
      </c>
    </row>
    <row r="34" spans="1:11" s="158" customFormat="1" ht="18" customHeight="1" x14ac:dyDescent="0.2">
      <c r="A34" s="155" t="s">
        <v>470</v>
      </c>
      <c r="B34" s="156">
        <v>107</v>
      </c>
      <c r="C34" s="156">
        <v>113</v>
      </c>
      <c r="D34" s="156">
        <v>96</v>
      </c>
      <c r="E34" s="161">
        <f t="shared" si="8"/>
        <v>316</v>
      </c>
      <c r="F34" s="157"/>
      <c r="G34" s="155" t="s">
        <v>399</v>
      </c>
      <c r="H34" s="156">
        <v>111</v>
      </c>
      <c r="I34" s="156">
        <v>134</v>
      </c>
      <c r="J34" s="156">
        <v>132</v>
      </c>
      <c r="K34" s="161">
        <f t="shared" si="9"/>
        <v>377</v>
      </c>
    </row>
    <row r="35" spans="1:11" s="163" customFormat="1" ht="18" customHeight="1" x14ac:dyDescent="0.2">
      <c r="A35" s="159" t="s">
        <v>379</v>
      </c>
      <c r="B35" s="205">
        <f>SUM(B30:B34)</f>
        <v>599</v>
      </c>
      <c r="C35" s="161">
        <f>SUM(C30:C34)</f>
        <v>545</v>
      </c>
      <c r="D35" s="161">
        <f>SUM(D30:D34)</f>
        <v>530</v>
      </c>
      <c r="E35" s="161">
        <f t="shared" si="8"/>
        <v>1674</v>
      </c>
      <c r="F35" s="162"/>
      <c r="G35" s="159" t="s">
        <v>471</v>
      </c>
      <c r="H35" s="161">
        <f>SUM(H30:H34)</f>
        <v>580</v>
      </c>
      <c r="I35" s="205">
        <f>SUM(I30:I34)</f>
        <v>596</v>
      </c>
      <c r="J35" s="205">
        <f>SUM(J30:J34)</f>
        <v>621</v>
      </c>
      <c r="K35" s="205">
        <f t="shared" si="9"/>
        <v>1797</v>
      </c>
    </row>
    <row r="36" spans="1:11" s="203" customFormat="1" ht="18" customHeight="1" x14ac:dyDescent="0.4">
      <c r="A36" s="204" t="s">
        <v>199</v>
      </c>
      <c r="B36" s="202"/>
      <c r="C36" s="202"/>
      <c r="D36" s="202"/>
      <c r="E36" s="200"/>
      <c r="F36" s="201"/>
      <c r="G36" s="204" t="s">
        <v>205</v>
      </c>
      <c r="H36" s="202"/>
      <c r="I36" s="202"/>
      <c r="J36" s="202"/>
      <c r="K36" s="200"/>
    </row>
    <row r="37" spans="1:11" s="158" customFormat="1" ht="18" customHeight="1" x14ac:dyDescent="0.2">
      <c r="A37" s="155" t="s">
        <v>438</v>
      </c>
      <c r="B37" s="156">
        <v>112</v>
      </c>
      <c r="C37" s="156">
        <v>162</v>
      </c>
      <c r="D37" s="156">
        <v>164</v>
      </c>
      <c r="E37" s="161">
        <f t="shared" ref="E37:E42" si="10">SUM(B37:D37)</f>
        <v>438</v>
      </c>
      <c r="F37" s="157"/>
      <c r="G37" s="155" t="s">
        <v>451</v>
      </c>
      <c r="H37" s="156">
        <v>103</v>
      </c>
      <c r="I37" s="156">
        <v>129</v>
      </c>
      <c r="J37" s="156">
        <v>108</v>
      </c>
      <c r="K37" s="161">
        <f t="shared" ref="K37:K42" si="11">SUM(H37:J37)</f>
        <v>340</v>
      </c>
    </row>
    <row r="38" spans="1:11" s="158" customFormat="1" ht="18" customHeight="1" x14ac:dyDescent="0.2">
      <c r="A38" s="155" t="s">
        <v>439</v>
      </c>
      <c r="B38" s="156">
        <v>113</v>
      </c>
      <c r="C38" s="156">
        <v>102</v>
      </c>
      <c r="D38" s="156">
        <v>107</v>
      </c>
      <c r="E38" s="161">
        <f t="shared" si="10"/>
        <v>322</v>
      </c>
      <c r="F38" s="157"/>
      <c r="G38" s="155" t="s">
        <v>423</v>
      </c>
      <c r="H38" s="156">
        <v>112</v>
      </c>
      <c r="I38" s="156">
        <v>132</v>
      </c>
      <c r="J38" s="156">
        <v>141</v>
      </c>
      <c r="K38" s="161">
        <f t="shared" si="11"/>
        <v>385</v>
      </c>
    </row>
    <row r="39" spans="1:11" s="158" customFormat="1" ht="18" customHeight="1" x14ac:dyDescent="0.2">
      <c r="A39" s="155" t="s">
        <v>440</v>
      </c>
      <c r="B39" s="156">
        <v>133</v>
      </c>
      <c r="C39" s="156">
        <v>115</v>
      </c>
      <c r="D39" s="156">
        <v>107</v>
      </c>
      <c r="E39" s="161">
        <f t="shared" si="10"/>
        <v>355</v>
      </c>
      <c r="F39" s="157"/>
      <c r="G39" s="155" t="s">
        <v>459</v>
      </c>
      <c r="H39" s="156">
        <v>109</v>
      </c>
      <c r="I39" s="156">
        <v>117</v>
      </c>
      <c r="J39" s="156">
        <v>131</v>
      </c>
      <c r="K39" s="161">
        <f t="shared" si="11"/>
        <v>357</v>
      </c>
    </row>
    <row r="40" spans="1:11" s="158" customFormat="1" ht="18" customHeight="1" x14ac:dyDescent="0.2">
      <c r="A40" s="155" t="s">
        <v>441</v>
      </c>
      <c r="B40" s="156">
        <v>113</v>
      </c>
      <c r="C40" s="156">
        <v>130</v>
      </c>
      <c r="D40" s="156">
        <v>129</v>
      </c>
      <c r="E40" s="161">
        <f t="shared" si="10"/>
        <v>372</v>
      </c>
      <c r="F40" s="157"/>
      <c r="G40" s="155" t="s">
        <v>427</v>
      </c>
      <c r="H40" s="156">
        <v>108</v>
      </c>
      <c r="I40" s="156">
        <v>107</v>
      </c>
      <c r="J40" s="156">
        <v>116</v>
      </c>
      <c r="K40" s="161">
        <f t="shared" si="11"/>
        <v>331</v>
      </c>
    </row>
    <row r="41" spans="1:11" s="158" customFormat="1" ht="18" customHeight="1" x14ac:dyDescent="0.2">
      <c r="A41" s="155" t="s">
        <v>442</v>
      </c>
      <c r="B41" s="156">
        <v>137</v>
      </c>
      <c r="C41" s="156">
        <v>117</v>
      </c>
      <c r="D41" s="156">
        <v>141</v>
      </c>
      <c r="E41" s="161">
        <f t="shared" si="10"/>
        <v>395</v>
      </c>
      <c r="F41" s="157"/>
      <c r="G41" s="155" t="s">
        <v>426</v>
      </c>
      <c r="H41" s="156">
        <v>136</v>
      </c>
      <c r="I41" s="156">
        <v>117</v>
      </c>
      <c r="J41" s="156">
        <v>118</v>
      </c>
      <c r="K41" s="161">
        <f t="shared" si="11"/>
        <v>371</v>
      </c>
    </row>
    <row r="42" spans="1:11" s="163" customFormat="1" ht="18" customHeight="1" x14ac:dyDescent="0.2">
      <c r="A42" s="159" t="s">
        <v>400</v>
      </c>
      <c r="B42" s="205">
        <f>SUM(B37:B41)</f>
        <v>608</v>
      </c>
      <c r="C42" s="205">
        <f>SUM(C37:C41)</f>
        <v>626</v>
      </c>
      <c r="D42" s="205">
        <f>SUM(D37:D41)</f>
        <v>648</v>
      </c>
      <c r="E42" s="205">
        <f t="shared" si="10"/>
        <v>1882</v>
      </c>
      <c r="F42" s="162"/>
      <c r="G42" s="159" t="s">
        <v>401</v>
      </c>
      <c r="H42" s="161">
        <f>SUM(H37:H41)</f>
        <v>568</v>
      </c>
      <c r="I42" s="161">
        <f>SUM(I37:I41)</f>
        <v>602</v>
      </c>
      <c r="J42" s="161">
        <f>SUM(J37:J41)</f>
        <v>614</v>
      </c>
      <c r="K42" s="161">
        <f t="shared" si="11"/>
        <v>1784</v>
      </c>
    </row>
    <row r="43" spans="1:11" s="203" customFormat="1" ht="18" customHeight="1" x14ac:dyDescent="0.4">
      <c r="A43" s="204" t="s">
        <v>209</v>
      </c>
      <c r="B43" s="202"/>
      <c r="C43" s="202"/>
      <c r="D43" s="202"/>
      <c r="E43" s="200"/>
      <c r="F43" s="201"/>
      <c r="G43" s="204" t="s">
        <v>200</v>
      </c>
      <c r="H43" s="202"/>
      <c r="I43" s="202"/>
      <c r="J43" s="202"/>
      <c r="K43" s="200"/>
    </row>
    <row r="44" spans="1:11" s="158" customFormat="1" ht="18" customHeight="1" x14ac:dyDescent="0.2">
      <c r="A44" s="155" t="s">
        <v>385</v>
      </c>
      <c r="B44" s="156">
        <v>112</v>
      </c>
      <c r="C44" s="156">
        <v>137</v>
      </c>
      <c r="D44" s="156">
        <v>138</v>
      </c>
      <c r="E44" s="161">
        <f t="shared" ref="E44:E49" si="12">SUM(B44:D44)</f>
        <v>387</v>
      </c>
      <c r="F44" s="157"/>
      <c r="G44" s="155" t="s">
        <v>407</v>
      </c>
      <c r="H44" s="156">
        <v>149</v>
      </c>
      <c r="I44" s="156">
        <v>131</v>
      </c>
      <c r="J44" s="156">
        <v>115</v>
      </c>
      <c r="K44" s="161">
        <f>SUM(H44:J44)</f>
        <v>395</v>
      </c>
    </row>
    <row r="45" spans="1:11" s="158" customFormat="1" ht="18" customHeight="1" x14ac:dyDescent="0.2">
      <c r="A45" s="155" t="s">
        <v>386</v>
      </c>
      <c r="B45" s="156">
        <v>104</v>
      </c>
      <c r="C45" s="156">
        <v>114</v>
      </c>
      <c r="D45" s="156">
        <v>126</v>
      </c>
      <c r="E45" s="161">
        <f t="shared" si="12"/>
        <v>344</v>
      </c>
      <c r="F45" s="157"/>
      <c r="G45" s="155" t="s">
        <v>408</v>
      </c>
      <c r="H45" s="156">
        <v>126</v>
      </c>
      <c r="I45" s="156">
        <v>125</v>
      </c>
      <c r="J45" s="156">
        <v>116</v>
      </c>
      <c r="K45" s="161">
        <f>SUM(H45:J45)</f>
        <v>367</v>
      </c>
    </row>
    <row r="46" spans="1:11" s="158" customFormat="1" ht="18" customHeight="1" x14ac:dyDescent="0.2">
      <c r="A46" s="155" t="s">
        <v>387</v>
      </c>
      <c r="B46" s="156">
        <v>100</v>
      </c>
      <c r="C46" s="156">
        <v>130</v>
      </c>
      <c r="D46" s="156">
        <v>120</v>
      </c>
      <c r="E46" s="161">
        <f t="shared" si="12"/>
        <v>350</v>
      </c>
      <c r="F46" s="157"/>
      <c r="G46" s="155" t="s">
        <v>409</v>
      </c>
      <c r="H46" s="156">
        <v>140</v>
      </c>
      <c r="I46" s="156">
        <v>115</v>
      </c>
      <c r="J46" s="156">
        <v>110</v>
      </c>
      <c r="K46" s="161">
        <f>SUM(H46:J46)</f>
        <v>365</v>
      </c>
    </row>
    <row r="47" spans="1:11" s="158" customFormat="1" ht="18" customHeight="1" x14ac:dyDescent="0.2">
      <c r="A47" s="155" t="s">
        <v>388</v>
      </c>
      <c r="B47" s="156">
        <v>120</v>
      </c>
      <c r="C47" s="156">
        <v>125</v>
      </c>
      <c r="D47" s="156">
        <v>134</v>
      </c>
      <c r="E47" s="161">
        <f t="shared" si="12"/>
        <v>379</v>
      </c>
      <c r="F47" s="157"/>
      <c r="G47" s="155" t="s">
        <v>410</v>
      </c>
      <c r="H47" s="156">
        <v>148</v>
      </c>
      <c r="I47" s="156">
        <v>120</v>
      </c>
      <c r="J47" s="156">
        <v>118</v>
      </c>
      <c r="K47" s="161">
        <f>SUM(H47:J47)</f>
        <v>386</v>
      </c>
    </row>
    <row r="48" spans="1:11" s="158" customFormat="1" ht="18" customHeight="1" x14ac:dyDescent="0.2">
      <c r="A48" s="155" t="s">
        <v>389</v>
      </c>
      <c r="B48" s="156">
        <v>119</v>
      </c>
      <c r="C48" s="156">
        <v>127</v>
      </c>
      <c r="D48" s="156">
        <v>126</v>
      </c>
      <c r="E48" s="161">
        <f t="shared" si="12"/>
        <v>372</v>
      </c>
      <c r="F48" s="157"/>
      <c r="G48" s="155" t="s">
        <v>411</v>
      </c>
      <c r="H48" s="156">
        <v>153</v>
      </c>
      <c r="I48" s="156">
        <v>108</v>
      </c>
      <c r="J48" s="156">
        <v>132</v>
      </c>
      <c r="K48" s="161">
        <f>SUM(H48:J48)</f>
        <v>393</v>
      </c>
    </row>
    <row r="49" spans="1:11" s="163" customFormat="1" ht="18" customHeight="1" x14ac:dyDescent="0.2">
      <c r="A49" s="159" t="s">
        <v>412</v>
      </c>
      <c r="B49" s="161">
        <f>SUM(B44:B48)</f>
        <v>555</v>
      </c>
      <c r="C49" s="205">
        <f>SUM(C44:C48)</f>
        <v>633</v>
      </c>
      <c r="D49" s="205">
        <f>SUM(D44:D48)</f>
        <v>644</v>
      </c>
      <c r="E49" s="161">
        <f t="shared" si="12"/>
        <v>1832</v>
      </c>
      <c r="F49" s="162"/>
      <c r="G49" s="159" t="s">
        <v>412</v>
      </c>
      <c r="H49" s="205">
        <f>SUM(H44:H48)</f>
        <v>716</v>
      </c>
      <c r="I49" s="161">
        <f>SUM(I44:I48)</f>
        <v>599</v>
      </c>
      <c r="J49" s="161">
        <f>SUM(J44:J48)</f>
        <v>591</v>
      </c>
      <c r="K49" s="205">
        <f>SUM(K44:K48)</f>
        <v>1906</v>
      </c>
    </row>
    <row r="50" spans="1:11" ht="18" customHeight="1" x14ac:dyDescent="0.35">
      <c r="A50" s="446" t="s">
        <v>9</v>
      </c>
      <c r="B50" s="447"/>
      <c r="C50" s="447"/>
      <c r="D50" s="447"/>
      <c r="E50" s="448"/>
      <c r="F50" s="154" t="s">
        <v>455</v>
      </c>
      <c r="G50" s="446" t="s">
        <v>10</v>
      </c>
      <c r="H50" s="447"/>
      <c r="I50" s="447"/>
      <c r="J50" s="447"/>
      <c r="K50" s="448"/>
    </row>
    <row r="51" spans="1:11" ht="18" customHeight="1" x14ac:dyDescent="0.35">
      <c r="A51" s="449">
        <v>41173</v>
      </c>
      <c r="B51" s="450"/>
      <c r="C51" s="450"/>
      <c r="D51" s="450"/>
      <c r="E51" s="451"/>
      <c r="F51" s="154"/>
      <c r="G51" s="449">
        <f>A51+7</f>
        <v>41180</v>
      </c>
      <c r="H51" s="450"/>
      <c r="I51" s="450"/>
      <c r="J51" s="450"/>
      <c r="K51" s="451"/>
    </row>
    <row r="52" spans="1:11" ht="18" customHeight="1" x14ac:dyDescent="0.3">
      <c r="A52" s="443" t="s">
        <v>461</v>
      </c>
      <c r="B52" s="444"/>
      <c r="C52" s="444"/>
      <c r="D52" s="444"/>
      <c r="E52" s="445"/>
      <c r="G52" s="443" t="s">
        <v>472</v>
      </c>
      <c r="H52" s="444"/>
      <c r="I52" s="444"/>
      <c r="J52" s="444"/>
      <c r="K52" s="445"/>
    </row>
    <row r="53" spans="1:11" ht="18" customHeight="1" x14ac:dyDescent="0.3">
      <c r="A53" s="443" t="s">
        <v>462</v>
      </c>
      <c r="B53" s="444"/>
      <c r="C53" s="444"/>
      <c r="D53" s="444"/>
      <c r="E53" s="445"/>
      <c r="G53" s="443" t="s">
        <v>473</v>
      </c>
      <c r="H53" s="444"/>
      <c r="I53" s="444"/>
      <c r="J53" s="444"/>
      <c r="K53" s="445"/>
    </row>
    <row r="54" spans="1:11" ht="18" customHeight="1" x14ac:dyDescent="0.3">
      <c r="A54" s="443" t="s">
        <v>463</v>
      </c>
      <c r="B54" s="444"/>
      <c r="C54" s="444"/>
      <c r="D54" s="444"/>
      <c r="E54" s="445"/>
      <c r="G54" s="443" t="s">
        <v>474</v>
      </c>
      <c r="H54" s="444"/>
      <c r="I54" s="444"/>
      <c r="J54" s="444"/>
      <c r="K54" s="445"/>
    </row>
    <row r="55" spans="1:11" ht="18" customHeight="1" x14ac:dyDescent="0.3">
      <c r="A55" s="443" t="s">
        <v>464</v>
      </c>
      <c r="B55" s="444"/>
      <c r="C55" s="444"/>
      <c r="D55" s="444"/>
      <c r="E55" s="445"/>
      <c r="G55" s="443" t="s">
        <v>475</v>
      </c>
      <c r="H55" s="444"/>
      <c r="I55" s="444"/>
      <c r="J55" s="444"/>
      <c r="K55" s="445"/>
    </row>
    <row r="56" spans="1:11" ht="18" customHeight="1" x14ac:dyDescent="0.3">
      <c r="A56" s="443" t="s">
        <v>465</v>
      </c>
      <c r="B56" s="444"/>
      <c r="C56" s="444"/>
      <c r="D56" s="444"/>
      <c r="E56" s="445"/>
      <c r="G56" s="443" t="s">
        <v>476</v>
      </c>
      <c r="H56" s="444"/>
      <c r="I56" s="444"/>
      <c r="J56" s="444"/>
      <c r="K56" s="445"/>
    </row>
    <row r="57" spans="1:11" ht="18" customHeight="1" x14ac:dyDescent="0.3">
      <c r="A57" s="443" t="s">
        <v>466</v>
      </c>
      <c r="B57" s="444"/>
      <c r="C57" s="444"/>
      <c r="D57" s="444"/>
      <c r="E57" s="445"/>
      <c r="G57" s="443" t="s">
        <v>477</v>
      </c>
      <c r="H57" s="444"/>
      <c r="I57" s="444"/>
      <c r="J57" s="444"/>
      <c r="K57" s="445"/>
    </row>
    <row r="58" spans="1:11" ht="18" customHeight="1" x14ac:dyDescent="0.3">
      <c r="A58" s="440" t="s">
        <v>467</v>
      </c>
      <c r="B58" s="441"/>
      <c r="C58" s="441"/>
      <c r="D58" s="441"/>
      <c r="E58" s="442"/>
      <c r="G58" s="440" t="s">
        <v>478</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A62" sqref="A6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230</v>
      </c>
      <c r="B1" s="199"/>
      <c r="C1" s="199"/>
      <c r="D1" s="199"/>
      <c r="E1" s="200"/>
      <c r="F1" s="201"/>
      <c r="G1" s="198" t="s">
        <v>207</v>
      </c>
      <c r="H1" s="202"/>
      <c r="I1" s="202"/>
      <c r="J1" s="202"/>
      <c r="K1" s="200"/>
    </row>
    <row r="2" spans="1:11" s="158" customFormat="1" ht="18" customHeight="1" x14ac:dyDescent="0.2">
      <c r="A2" s="155" t="s">
        <v>448</v>
      </c>
      <c r="B2" s="156">
        <v>126</v>
      </c>
      <c r="C2" s="156">
        <v>112</v>
      </c>
      <c r="D2" s="156">
        <v>100</v>
      </c>
      <c r="E2" s="164">
        <f t="shared" ref="E2:E7" si="0">SUM(B2:D2)</f>
        <v>338</v>
      </c>
      <c r="F2" s="157"/>
      <c r="G2" s="155" t="s">
        <v>413</v>
      </c>
      <c r="H2" s="156">
        <v>127</v>
      </c>
      <c r="I2" s="156">
        <v>124</v>
      </c>
      <c r="J2" s="156">
        <v>119</v>
      </c>
      <c r="K2" s="161">
        <f t="shared" ref="K2:K7" si="1">SUM(H2:J2)</f>
        <v>370</v>
      </c>
    </row>
    <row r="3" spans="1:11" s="158" customFormat="1" ht="18" customHeight="1" x14ac:dyDescent="0.2">
      <c r="A3" s="155" t="s">
        <v>381</v>
      </c>
      <c r="B3" s="156">
        <v>109</v>
      </c>
      <c r="C3" s="156">
        <v>107</v>
      </c>
      <c r="D3" s="156">
        <v>101</v>
      </c>
      <c r="E3" s="164">
        <f t="shared" si="0"/>
        <v>317</v>
      </c>
      <c r="F3" s="157"/>
      <c r="G3" s="155" t="s">
        <v>415</v>
      </c>
      <c r="H3" s="156">
        <v>115</v>
      </c>
      <c r="I3" s="156">
        <v>107</v>
      </c>
      <c r="J3" s="156">
        <v>115</v>
      </c>
      <c r="K3" s="161">
        <f t="shared" si="1"/>
        <v>337</v>
      </c>
    </row>
    <row r="4" spans="1:11" s="158" customFormat="1" ht="18" customHeight="1" x14ac:dyDescent="0.2">
      <c r="A4" s="155" t="s">
        <v>384</v>
      </c>
      <c r="B4" s="156">
        <v>132</v>
      </c>
      <c r="C4" s="156">
        <v>120</v>
      </c>
      <c r="D4" s="156">
        <v>94</v>
      </c>
      <c r="E4" s="164">
        <f t="shared" si="0"/>
        <v>346</v>
      </c>
      <c r="F4" s="157"/>
      <c r="G4" s="155" t="s">
        <v>496</v>
      </c>
      <c r="H4" s="156">
        <v>103</v>
      </c>
      <c r="I4" s="156">
        <v>114</v>
      </c>
      <c r="J4" s="156">
        <v>128</v>
      </c>
      <c r="K4" s="161">
        <f t="shared" si="1"/>
        <v>345</v>
      </c>
    </row>
    <row r="5" spans="1:11" s="158" customFormat="1" ht="18" customHeight="1" x14ac:dyDescent="0.2">
      <c r="A5" s="155" t="s">
        <v>382</v>
      </c>
      <c r="B5" s="156">
        <v>145</v>
      </c>
      <c r="C5" s="156">
        <v>114</v>
      </c>
      <c r="D5" s="156">
        <v>121</v>
      </c>
      <c r="E5" s="164">
        <f t="shared" si="0"/>
        <v>380</v>
      </c>
      <c r="F5" s="157"/>
      <c r="G5" s="155" t="s">
        <v>497</v>
      </c>
      <c r="H5" s="156">
        <v>121</v>
      </c>
      <c r="I5" s="156">
        <v>113</v>
      </c>
      <c r="J5" s="156">
        <v>111</v>
      </c>
      <c r="K5" s="161">
        <f t="shared" si="1"/>
        <v>345</v>
      </c>
    </row>
    <row r="6" spans="1:11" s="158" customFormat="1" ht="18" customHeight="1" x14ac:dyDescent="0.2">
      <c r="A6" s="155" t="s">
        <v>383</v>
      </c>
      <c r="B6" s="156">
        <v>103</v>
      </c>
      <c r="C6" s="156">
        <v>134</v>
      </c>
      <c r="D6" s="156">
        <v>104</v>
      </c>
      <c r="E6" s="164">
        <f t="shared" si="0"/>
        <v>341</v>
      </c>
      <c r="F6" s="157"/>
      <c r="G6" s="155" t="s">
        <v>498</v>
      </c>
      <c r="H6" s="156">
        <v>104</v>
      </c>
      <c r="I6" s="156">
        <v>139</v>
      </c>
      <c r="J6" s="156">
        <v>106</v>
      </c>
      <c r="K6" s="161">
        <f t="shared" si="1"/>
        <v>349</v>
      </c>
    </row>
    <row r="7" spans="1:11" s="163" customFormat="1" ht="18" customHeight="1" x14ac:dyDescent="0.2">
      <c r="A7" s="159" t="s">
        <v>379</v>
      </c>
      <c r="B7" s="206">
        <f>SUM(B2:B6)</f>
        <v>615</v>
      </c>
      <c r="C7" s="160">
        <f>SUM(C2:C6)</f>
        <v>587</v>
      </c>
      <c r="D7" s="160">
        <f>SUM(D2:D6)</f>
        <v>520</v>
      </c>
      <c r="E7" s="161">
        <f t="shared" si="0"/>
        <v>1722</v>
      </c>
      <c r="F7" s="162"/>
      <c r="G7" s="159" t="s">
        <v>378</v>
      </c>
      <c r="H7" s="161">
        <f>SUM(H2:H6)</f>
        <v>570</v>
      </c>
      <c r="I7" s="205">
        <f>SUM(I2:I6)</f>
        <v>597</v>
      </c>
      <c r="J7" s="205">
        <f>SUM(J2:J6)</f>
        <v>579</v>
      </c>
      <c r="K7" s="205">
        <f t="shared" si="1"/>
        <v>1746</v>
      </c>
    </row>
    <row r="8" spans="1:11" s="203" customFormat="1" ht="18" customHeight="1" x14ac:dyDescent="0.4">
      <c r="A8" s="198" t="s">
        <v>202</v>
      </c>
      <c r="B8" s="199"/>
      <c r="C8" s="199"/>
      <c r="D8" s="199"/>
      <c r="E8" s="200"/>
      <c r="F8" s="201"/>
      <c r="G8" s="198" t="s">
        <v>205</v>
      </c>
      <c r="H8" s="202"/>
      <c r="I8" s="202"/>
      <c r="J8" s="202"/>
      <c r="K8" s="200"/>
    </row>
    <row r="9" spans="1:11" s="158" customFormat="1" ht="18" customHeight="1" x14ac:dyDescent="0.2">
      <c r="A9" s="155" t="s">
        <v>486</v>
      </c>
      <c r="B9" s="156">
        <v>118</v>
      </c>
      <c r="C9" s="156">
        <v>139</v>
      </c>
      <c r="D9" s="156">
        <v>128</v>
      </c>
      <c r="E9" s="164">
        <f t="shared" ref="E9:E14" si="2">SUM(B9:D9)</f>
        <v>385</v>
      </c>
      <c r="F9" s="157"/>
      <c r="G9" s="155" t="s">
        <v>451</v>
      </c>
      <c r="H9" s="156">
        <v>103</v>
      </c>
      <c r="I9" s="156">
        <v>97</v>
      </c>
      <c r="J9" s="156">
        <v>124</v>
      </c>
      <c r="K9" s="161">
        <f t="shared" ref="K9:K14" si="3">SUM(H9:J9)</f>
        <v>324</v>
      </c>
    </row>
    <row r="10" spans="1:11" s="158" customFormat="1" ht="18" customHeight="1" x14ac:dyDescent="0.2">
      <c r="A10" s="155" t="s">
        <v>487</v>
      </c>
      <c r="B10" s="156">
        <v>141</v>
      </c>
      <c r="C10" s="156">
        <v>102</v>
      </c>
      <c r="D10" s="156">
        <v>126</v>
      </c>
      <c r="E10" s="164">
        <f t="shared" si="2"/>
        <v>369</v>
      </c>
      <c r="F10" s="157"/>
      <c r="G10" s="155" t="s">
        <v>427</v>
      </c>
      <c r="H10" s="156">
        <v>117</v>
      </c>
      <c r="I10" s="156">
        <v>114</v>
      </c>
      <c r="J10" s="156">
        <v>113</v>
      </c>
      <c r="K10" s="161">
        <f t="shared" si="3"/>
        <v>344</v>
      </c>
    </row>
    <row r="11" spans="1:11" s="158" customFormat="1" ht="18" customHeight="1" x14ac:dyDescent="0.2">
      <c r="A11" s="155" t="s">
        <v>374</v>
      </c>
      <c r="B11" s="156">
        <v>106</v>
      </c>
      <c r="C11" s="156">
        <v>125</v>
      </c>
      <c r="D11" s="156">
        <v>120</v>
      </c>
      <c r="E11" s="164">
        <f t="shared" si="2"/>
        <v>351</v>
      </c>
      <c r="F11" s="157"/>
      <c r="G11" s="155" t="s">
        <v>459</v>
      </c>
      <c r="H11" s="156">
        <v>132</v>
      </c>
      <c r="I11" s="156">
        <v>148</v>
      </c>
      <c r="J11" s="156">
        <v>118</v>
      </c>
      <c r="K11" s="161">
        <f t="shared" si="3"/>
        <v>398</v>
      </c>
    </row>
    <row r="12" spans="1:11" s="158" customFormat="1" ht="18" customHeight="1" x14ac:dyDescent="0.2">
      <c r="A12" s="155" t="s">
        <v>376</v>
      </c>
      <c r="B12" s="156">
        <v>120</v>
      </c>
      <c r="C12" s="156">
        <v>138</v>
      </c>
      <c r="D12" s="156">
        <v>123</v>
      </c>
      <c r="E12" s="164">
        <f t="shared" si="2"/>
        <v>381</v>
      </c>
      <c r="F12" s="157"/>
      <c r="G12" s="155" t="s">
        <v>426</v>
      </c>
      <c r="H12" s="156">
        <v>112</v>
      </c>
      <c r="I12" s="156">
        <v>111</v>
      </c>
      <c r="J12" s="156">
        <v>98</v>
      </c>
      <c r="K12" s="161">
        <f t="shared" si="3"/>
        <v>321</v>
      </c>
    </row>
    <row r="13" spans="1:11" s="158" customFormat="1" ht="18" customHeight="1" x14ac:dyDescent="0.2">
      <c r="A13" s="155" t="s">
        <v>377</v>
      </c>
      <c r="B13" s="156">
        <v>133</v>
      </c>
      <c r="C13" s="156">
        <v>166</v>
      </c>
      <c r="D13" s="156">
        <v>127</v>
      </c>
      <c r="E13" s="164">
        <f t="shared" si="2"/>
        <v>426</v>
      </c>
      <c r="F13" s="157"/>
      <c r="G13" s="155" t="s">
        <v>423</v>
      </c>
      <c r="H13" s="156">
        <v>109</v>
      </c>
      <c r="I13" s="156">
        <v>101</v>
      </c>
      <c r="J13" s="156">
        <v>102</v>
      </c>
      <c r="K13" s="161">
        <f t="shared" si="3"/>
        <v>312</v>
      </c>
    </row>
    <row r="14" spans="1:11" s="163" customFormat="1" ht="18" customHeight="1" x14ac:dyDescent="0.2">
      <c r="A14" s="159" t="s">
        <v>400</v>
      </c>
      <c r="B14" s="206">
        <f>SUM(B9:B13)</f>
        <v>618</v>
      </c>
      <c r="C14" s="206">
        <f>SUM(C9:C13)</f>
        <v>670</v>
      </c>
      <c r="D14" s="206">
        <f>SUM(D9:D13)</f>
        <v>624</v>
      </c>
      <c r="E14" s="205">
        <f t="shared" si="2"/>
        <v>1912</v>
      </c>
      <c r="F14" s="162"/>
      <c r="G14" s="159" t="s">
        <v>401</v>
      </c>
      <c r="H14" s="161">
        <f>SUM(H9:H13)</f>
        <v>573</v>
      </c>
      <c r="I14" s="161">
        <f>SUM(I9:I13)</f>
        <v>571</v>
      </c>
      <c r="J14" s="161">
        <f>SUM(J9:J13)</f>
        <v>555</v>
      </c>
      <c r="K14" s="161">
        <f t="shared" si="3"/>
        <v>1699</v>
      </c>
    </row>
    <row r="15" spans="1:11" s="203" customFormat="1" ht="18" customHeight="1" x14ac:dyDescent="0.4">
      <c r="A15" s="198" t="s">
        <v>204</v>
      </c>
      <c r="B15" s="199"/>
      <c r="C15" s="199"/>
      <c r="D15" s="199"/>
      <c r="E15" s="200"/>
      <c r="F15" s="201"/>
      <c r="G15" s="198" t="s">
        <v>203</v>
      </c>
      <c r="H15" s="202"/>
      <c r="I15" s="202"/>
      <c r="J15" s="202"/>
      <c r="K15" s="200"/>
    </row>
    <row r="16" spans="1:11" s="158" customFormat="1" ht="18" customHeight="1" x14ac:dyDescent="0.2">
      <c r="A16" s="155" t="s">
        <v>483</v>
      </c>
      <c r="B16" s="156">
        <v>105</v>
      </c>
      <c r="C16" s="156">
        <v>142</v>
      </c>
      <c r="D16" s="156">
        <v>158</v>
      </c>
      <c r="E16" s="164">
        <f t="shared" ref="E16:E21" si="4">SUM(B16:D16)</f>
        <v>405</v>
      </c>
      <c r="F16" s="157"/>
      <c r="G16" s="155" t="s">
        <v>418</v>
      </c>
      <c r="H16" s="156">
        <v>124</v>
      </c>
      <c r="I16" s="156">
        <v>139</v>
      </c>
      <c r="J16" s="156">
        <v>98</v>
      </c>
      <c r="K16" s="161">
        <f t="shared" ref="K16:K21" si="5">SUM(H16:J16)</f>
        <v>361</v>
      </c>
    </row>
    <row r="17" spans="1:11" s="158" customFormat="1" ht="18" customHeight="1" x14ac:dyDescent="0.2">
      <c r="A17" s="155" t="s">
        <v>434</v>
      </c>
      <c r="B17" s="156">
        <v>130</v>
      </c>
      <c r="C17" s="156">
        <v>124</v>
      </c>
      <c r="D17" s="156">
        <v>125</v>
      </c>
      <c r="E17" s="164">
        <f t="shared" si="4"/>
        <v>379</v>
      </c>
      <c r="F17" s="157"/>
      <c r="G17" s="155" t="s">
        <v>481</v>
      </c>
      <c r="H17" s="156">
        <v>126</v>
      </c>
      <c r="I17" s="156">
        <v>133</v>
      </c>
      <c r="J17" s="156">
        <v>112</v>
      </c>
      <c r="K17" s="161">
        <f t="shared" si="5"/>
        <v>371</v>
      </c>
    </row>
    <row r="18" spans="1:11" s="158" customFormat="1" ht="18" customHeight="1" x14ac:dyDescent="0.2">
      <c r="A18" s="155" t="s">
        <v>435</v>
      </c>
      <c r="B18" s="156">
        <v>109</v>
      </c>
      <c r="C18" s="156">
        <v>147</v>
      </c>
      <c r="D18" s="156">
        <v>117</v>
      </c>
      <c r="E18" s="164">
        <f t="shared" si="4"/>
        <v>373</v>
      </c>
      <c r="F18" s="157"/>
      <c r="G18" s="155" t="s">
        <v>420</v>
      </c>
      <c r="H18" s="156">
        <v>126</v>
      </c>
      <c r="I18" s="156">
        <v>101</v>
      </c>
      <c r="J18" s="156">
        <v>114</v>
      </c>
      <c r="K18" s="161">
        <f t="shared" si="5"/>
        <v>341</v>
      </c>
    </row>
    <row r="19" spans="1:11" s="158" customFormat="1" ht="18" customHeight="1" x14ac:dyDescent="0.2">
      <c r="A19" s="155" t="s">
        <v>436</v>
      </c>
      <c r="B19" s="156">
        <v>116</v>
      </c>
      <c r="C19" s="156">
        <v>121</v>
      </c>
      <c r="D19" s="156">
        <v>129</v>
      </c>
      <c r="E19" s="164">
        <f t="shared" si="4"/>
        <v>366</v>
      </c>
      <c r="F19" s="157"/>
      <c r="G19" s="155" t="s">
        <v>421</v>
      </c>
      <c r="H19" s="156">
        <v>116</v>
      </c>
      <c r="I19" s="156">
        <v>121</v>
      </c>
      <c r="J19" s="156">
        <v>103</v>
      </c>
      <c r="K19" s="161">
        <f t="shared" si="5"/>
        <v>340</v>
      </c>
    </row>
    <row r="20" spans="1:11" s="158" customFormat="1" ht="18" customHeight="1" x14ac:dyDescent="0.2">
      <c r="A20" s="155" t="s">
        <v>437</v>
      </c>
      <c r="B20" s="156">
        <v>121</v>
      </c>
      <c r="C20" s="156">
        <v>126</v>
      </c>
      <c r="D20" s="156">
        <v>119</v>
      </c>
      <c r="E20" s="164">
        <f t="shared" si="4"/>
        <v>366</v>
      </c>
      <c r="F20" s="157"/>
      <c r="G20" s="155" t="s">
        <v>482</v>
      </c>
      <c r="H20" s="156">
        <v>140</v>
      </c>
      <c r="I20" s="156">
        <v>103</v>
      </c>
      <c r="J20" s="156">
        <v>150</v>
      </c>
      <c r="K20" s="161">
        <f t="shared" si="5"/>
        <v>393</v>
      </c>
    </row>
    <row r="21" spans="1:11" s="163" customFormat="1" ht="18" customHeight="1" x14ac:dyDescent="0.2">
      <c r="A21" s="159" t="s">
        <v>378</v>
      </c>
      <c r="B21" s="160">
        <f>SUM(B16:B20)</f>
        <v>581</v>
      </c>
      <c r="C21" s="206">
        <f>SUM(C16:C20)</f>
        <v>660</v>
      </c>
      <c r="D21" s="206">
        <f>SUM(D16:D20)</f>
        <v>648</v>
      </c>
      <c r="E21" s="205">
        <f t="shared" si="4"/>
        <v>1889</v>
      </c>
      <c r="F21" s="162"/>
      <c r="G21" s="159" t="s">
        <v>379</v>
      </c>
      <c r="H21" s="205">
        <f>SUM(H16:H20)</f>
        <v>632</v>
      </c>
      <c r="I21" s="161">
        <f>SUM(I16:I20)</f>
        <v>597</v>
      </c>
      <c r="J21" s="161">
        <f>SUM(J16:J20)</f>
        <v>577</v>
      </c>
      <c r="K21" s="161">
        <f t="shared" si="5"/>
        <v>1806</v>
      </c>
    </row>
    <row r="22" spans="1:11" s="203" customFormat="1" ht="18" customHeight="1" x14ac:dyDescent="0.4">
      <c r="A22" s="204" t="s">
        <v>200</v>
      </c>
      <c r="B22" s="202"/>
      <c r="C22" s="202"/>
      <c r="D22" s="202"/>
      <c r="E22" s="200"/>
      <c r="F22" s="201"/>
      <c r="G22" s="204" t="s">
        <v>199</v>
      </c>
      <c r="H22" s="202"/>
      <c r="I22" s="202"/>
      <c r="J22" s="202"/>
      <c r="K22" s="200"/>
    </row>
    <row r="23" spans="1:11" s="158" customFormat="1" ht="18" customHeight="1" x14ac:dyDescent="0.2">
      <c r="A23" s="155" t="s">
        <v>407</v>
      </c>
      <c r="B23" s="156">
        <v>103</v>
      </c>
      <c r="C23" s="156">
        <v>117</v>
      </c>
      <c r="D23" s="156">
        <v>123</v>
      </c>
      <c r="E23" s="161">
        <f t="shared" ref="E23:E28" si="6">SUM(B23:D23)</f>
        <v>343</v>
      </c>
      <c r="F23" s="157"/>
      <c r="G23" s="155" t="s">
        <v>438</v>
      </c>
      <c r="H23" s="156">
        <v>109</v>
      </c>
      <c r="I23" s="156">
        <v>151</v>
      </c>
      <c r="J23" s="156">
        <v>107</v>
      </c>
      <c r="K23" s="161">
        <f t="shared" ref="K23:K28" si="7">SUM(H23:J23)</f>
        <v>367</v>
      </c>
    </row>
    <row r="24" spans="1:11" s="158" customFormat="1" ht="18" customHeight="1" x14ac:dyDescent="0.2">
      <c r="A24" s="155" t="s">
        <v>408</v>
      </c>
      <c r="B24" s="156">
        <v>104</v>
      </c>
      <c r="C24" s="156">
        <v>107</v>
      </c>
      <c r="D24" s="156">
        <v>111</v>
      </c>
      <c r="E24" s="161">
        <f t="shared" si="6"/>
        <v>322</v>
      </c>
      <c r="F24" s="157"/>
      <c r="G24" s="155" t="s">
        <v>439</v>
      </c>
      <c r="H24" s="156">
        <v>93</v>
      </c>
      <c r="I24" s="156">
        <v>98</v>
      </c>
      <c r="J24" s="156">
        <v>104</v>
      </c>
      <c r="K24" s="161">
        <f t="shared" si="7"/>
        <v>295</v>
      </c>
    </row>
    <row r="25" spans="1:11" s="158" customFormat="1" ht="18" customHeight="1" x14ac:dyDescent="0.2">
      <c r="A25" s="155" t="s">
        <v>409</v>
      </c>
      <c r="B25" s="156">
        <v>128</v>
      </c>
      <c r="C25" s="156">
        <v>121</v>
      </c>
      <c r="D25" s="156">
        <v>127</v>
      </c>
      <c r="E25" s="161">
        <f t="shared" si="6"/>
        <v>376</v>
      </c>
      <c r="F25" s="157"/>
      <c r="G25" s="155" t="s">
        <v>440</v>
      </c>
      <c r="H25" s="156">
        <v>138</v>
      </c>
      <c r="I25" s="156">
        <v>96</v>
      </c>
      <c r="J25" s="156">
        <v>105</v>
      </c>
      <c r="K25" s="161">
        <f t="shared" si="7"/>
        <v>339</v>
      </c>
    </row>
    <row r="26" spans="1:11" s="158" customFormat="1" ht="18" customHeight="1" x14ac:dyDescent="0.2">
      <c r="A26" s="155" t="s">
        <v>410</v>
      </c>
      <c r="B26" s="156">
        <v>147</v>
      </c>
      <c r="C26" s="156">
        <v>119</v>
      </c>
      <c r="D26" s="156">
        <v>128</v>
      </c>
      <c r="E26" s="161">
        <f t="shared" si="6"/>
        <v>394</v>
      </c>
      <c r="F26" s="157"/>
      <c r="G26" s="155" t="s">
        <v>441</v>
      </c>
      <c r="H26" s="156">
        <v>130</v>
      </c>
      <c r="I26" s="156">
        <v>134</v>
      </c>
      <c r="J26" s="156">
        <v>117</v>
      </c>
      <c r="K26" s="161">
        <f t="shared" si="7"/>
        <v>381</v>
      </c>
    </row>
    <row r="27" spans="1:11" s="158" customFormat="1" ht="18" customHeight="1" x14ac:dyDescent="0.2">
      <c r="A27" s="155" t="s">
        <v>411</v>
      </c>
      <c r="B27" s="156">
        <v>127</v>
      </c>
      <c r="C27" s="156">
        <v>132</v>
      </c>
      <c r="D27" s="156">
        <v>120</v>
      </c>
      <c r="E27" s="161">
        <f t="shared" si="6"/>
        <v>379</v>
      </c>
      <c r="F27" s="157"/>
      <c r="G27" s="155" t="s">
        <v>442</v>
      </c>
      <c r="H27" s="156">
        <v>139</v>
      </c>
      <c r="I27" s="156">
        <v>114</v>
      </c>
      <c r="J27" s="156">
        <v>117</v>
      </c>
      <c r="K27" s="161">
        <f t="shared" si="7"/>
        <v>370</v>
      </c>
    </row>
    <row r="28" spans="1:11" s="163" customFormat="1" ht="18" customHeight="1" x14ac:dyDescent="0.2">
      <c r="A28" s="159" t="s">
        <v>484</v>
      </c>
      <c r="B28" s="274">
        <f>SUM(B23:B27)</f>
        <v>609</v>
      </c>
      <c r="C28" s="205">
        <f>SUM(C23:C27)</f>
        <v>596</v>
      </c>
      <c r="D28" s="205">
        <f>SUM(D23:D27)</f>
        <v>609</v>
      </c>
      <c r="E28" s="205">
        <f t="shared" si="6"/>
        <v>1814</v>
      </c>
      <c r="F28" s="162"/>
      <c r="G28" s="159" t="s">
        <v>485</v>
      </c>
      <c r="H28" s="274">
        <f>SUM(H23:H27)</f>
        <v>609</v>
      </c>
      <c r="I28" s="161">
        <f>SUM(I23:I27)</f>
        <v>593</v>
      </c>
      <c r="J28" s="161">
        <f>SUM(J23:J27)</f>
        <v>550</v>
      </c>
      <c r="K28" s="161">
        <f t="shared" si="7"/>
        <v>1752</v>
      </c>
    </row>
    <row r="29" spans="1:11" s="203" customFormat="1" ht="18" customHeight="1" x14ac:dyDescent="0.4">
      <c r="A29" s="204" t="s">
        <v>231</v>
      </c>
      <c r="B29" s="202"/>
      <c r="C29" s="202"/>
      <c r="D29" s="202"/>
      <c r="E29" s="200"/>
      <c r="F29" s="201"/>
      <c r="G29" s="204" t="s">
        <v>206</v>
      </c>
      <c r="H29" s="202"/>
      <c r="I29" s="202"/>
      <c r="J29" s="202"/>
      <c r="K29" s="200"/>
    </row>
    <row r="30" spans="1:11" s="158" customFormat="1" ht="18" customHeight="1" x14ac:dyDescent="0.2">
      <c r="A30" s="155" t="s">
        <v>394</v>
      </c>
      <c r="B30" s="156">
        <v>115</v>
      </c>
      <c r="C30" s="156">
        <v>101</v>
      </c>
      <c r="D30" s="156">
        <v>119</v>
      </c>
      <c r="E30" s="161">
        <f t="shared" ref="E30:E35" si="8">SUM(B30:D30)</f>
        <v>335</v>
      </c>
      <c r="F30" s="157"/>
      <c r="G30" s="155" t="s">
        <v>428</v>
      </c>
      <c r="H30" s="156">
        <v>131</v>
      </c>
      <c r="I30" s="156">
        <v>118</v>
      </c>
      <c r="J30" s="156">
        <v>100</v>
      </c>
      <c r="K30" s="161">
        <f t="shared" ref="K30:K35" si="9">SUM(H30:J30)</f>
        <v>349</v>
      </c>
    </row>
    <row r="31" spans="1:11" s="158" customFormat="1" ht="18" customHeight="1" x14ac:dyDescent="0.2">
      <c r="A31" s="155" t="s">
        <v>457</v>
      </c>
      <c r="B31" s="156">
        <v>148</v>
      </c>
      <c r="C31" s="156">
        <v>101</v>
      </c>
      <c r="D31" s="156">
        <v>109</v>
      </c>
      <c r="E31" s="161">
        <f t="shared" si="8"/>
        <v>358</v>
      </c>
      <c r="F31" s="157"/>
      <c r="G31" s="155" t="s">
        <v>431</v>
      </c>
      <c r="H31" s="156">
        <v>112</v>
      </c>
      <c r="I31" s="156">
        <v>131</v>
      </c>
      <c r="J31" s="156">
        <v>104</v>
      </c>
      <c r="K31" s="161">
        <f t="shared" si="9"/>
        <v>347</v>
      </c>
    </row>
    <row r="32" spans="1:11" s="158" customFormat="1" ht="18" customHeight="1" x14ac:dyDescent="0.2">
      <c r="A32" s="155" t="s">
        <v>392</v>
      </c>
      <c r="B32" s="156">
        <v>119</v>
      </c>
      <c r="C32" s="156">
        <v>115</v>
      </c>
      <c r="D32" s="156">
        <v>117</v>
      </c>
      <c r="E32" s="161">
        <f t="shared" si="8"/>
        <v>351</v>
      </c>
      <c r="F32" s="157"/>
      <c r="G32" s="155" t="s">
        <v>430</v>
      </c>
      <c r="H32" s="156">
        <v>114</v>
      </c>
      <c r="I32" s="156">
        <v>126</v>
      </c>
      <c r="J32" s="156">
        <v>126</v>
      </c>
      <c r="K32" s="161">
        <f t="shared" si="9"/>
        <v>366</v>
      </c>
    </row>
    <row r="33" spans="1:11" s="158" customFormat="1" ht="18" customHeight="1" x14ac:dyDescent="0.2">
      <c r="A33" s="155" t="s">
        <v>391</v>
      </c>
      <c r="B33" s="156">
        <v>116</v>
      </c>
      <c r="C33" s="156">
        <v>114</v>
      </c>
      <c r="D33" s="156">
        <v>127</v>
      </c>
      <c r="E33" s="161">
        <f t="shared" si="8"/>
        <v>357</v>
      </c>
      <c r="F33" s="157"/>
      <c r="G33" s="155" t="s">
        <v>453</v>
      </c>
      <c r="H33" s="156">
        <v>114</v>
      </c>
      <c r="I33" s="156">
        <v>137</v>
      </c>
      <c r="J33" s="156">
        <v>109</v>
      </c>
      <c r="K33" s="161">
        <f t="shared" si="9"/>
        <v>360</v>
      </c>
    </row>
    <row r="34" spans="1:11" s="158" customFormat="1" ht="18" customHeight="1" x14ac:dyDescent="0.2">
      <c r="A34" s="155" t="s">
        <v>390</v>
      </c>
      <c r="B34" s="156">
        <v>126</v>
      </c>
      <c r="C34" s="156">
        <v>107</v>
      </c>
      <c r="D34" s="156">
        <v>110</v>
      </c>
      <c r="E34" s="161">
        <f t="shared" si="8"/>
        <v>343</v>
      </c>
      <c r="F34" s="157"/>
      <c r="G34" s="155" t="s">
        <v>432</v>
      </c>
      <c r="H34" s="156">
        <v>104</v>
      </c>
      <c r="I34" s="156">
        <v>125</v>
      </c>
      <c r="J34" s="156">
        <v>149</v>
      </c>
      <c r="K34" s="161">
        <f t="shared" si="9"/>
        <v>378</v>
      </c>
    </row>
    <row r="35" spans="1:11" s="163" customFormat="1" ht="18" customHeight="1" x14ac:dyDescent="0.2">
      <c r="A35" s="159" t="s">
        <v>379</v>
      </c>
      <c r="B35" s="205">
        <f>SUM(B30:B34)</f>
        <v>624</v>
      </c>
      <c r="C35" s="161">
        <f>SUM(C30:C34)</f>
        <v>538</v>
      </c>
      <c r="D35" s="161">
        <f>SUM(D30:D34)</f>
        <v>582</v>
      </c>
      <c r="E35" s="161">
        <f t="shared" si="8"/>
        <v>1744</v>
      </c>
      <c r="F35" s="162"/>
      <c r="G35" s="159" t="s">
        <v>378</v>
      </c>
      <c r="H35" s="161">
        <f>SUM(H30:H34)</f>
        <v>575</v>
      </c>
      <c r="I35" s="205">
        <f>SUM(I30:I34)</f>
        <v>637</v>
      </c>
      <c r="J35" s="205">
        <f>SUM(J30:J34)</f>
        <v>588</v>
      </c>
      <c r="K35" s="205">
        <f t="shared" si="9"/>
        <v>1800</v>
      </c>
    </row>
    <row r="36" spans="1:11" s="203" customFormat="1" ht="18" customHeight="1" x14ac:dyDescent="0.4">
      <c r="A36" s="204" t="s">
        <v>201</v>
      </c>
      <c r="B36" s="202"/>
      <c r="C36" s="202"/>
      <c r="D36" s="202"/>
      <c r="E36" s="200"/>
      <c r="F36" s="201"/>
      <c r="G36" s="204" t="s">
        <v>209</v>
      </c>
      <c r="H36" s="202"/>
      <c r="I36" s="202"/>
      <c r="J36" s="202"/>
      <c r="K36" s="200"/>
    </row>
    <row r="37" spans="1:11" s="158" customFormat="1" ht="18" customHeight="1" x14ac:dyDescent="0.2">
      <c r="A37" s="155" t="s">
        <v>395</v>
      </c>
      <c r="B37" s="156">
        <v>109</v>
      </c>
      <c r="C37" s="156">
        <v>124</v>
      </c>
      <c r="D37" s="156">
        <v>110</v>
      </c>
      <c r="E37" s="161">
        <f t="shared" ref="E37:E42" si="10">SUM(B37:D37)</f>
        <v>343</v>
      </c>
      <c r="F37" s="157"/>
      <c r="G37" s="155" t="s">
        <v>385</v>
      </c>
      <c r="H37" s="156">
        <v>123</v>
      </c>
      <c r="I37" s="156">
        <v>130</v>
      </c>
      <c r="J37" s="156">
        <v>177</v>
      </c>
      <c r="K37" s="161">
        <f t="shared" ref="K37:K42" si="11">SUM(H37:J37)</f>
        <v>430</v>
      </c>
    </row>
    <row r="38" spans="1:11" s="158" customFormat="1" ht="18" customHeight="1" x14ac:dyDescent="0.2">
      <c r="A38" s="155" t="s">
        <v>396</v>
      </c>
      <c r="B38" s="156">
        <v>121</v>
      </c>
      <c r="C38" s="156">
        <v>158</v>
      </c>
      <c r="D38" s="156">
        <v>117</v>
      </c>
      <c r="E38" s="161">
        <f t="shared" si="10"/>
        <v>396</v>
      </c>
      <c r="F38" s="157"/>
      <c r="G38" s="155" t="s">
        <v>386</v>
      </c>
      <c r="H38" s="156">
        <v>119</v>
      </c>
      <c r="I38" s="156">
        <v>104</v>
      </c>
      <c r="J38" s="156">
        <v>106</v>
      </c>
      <c r="K38" s="161">
        <f t="shared" si="11"/>
        <v>329</v>
      </c>
    </row>
    <row r="39" spans="1:11" s="158" customFormat="1" ht="18" customHeight="1" x14ac:dyDescent="0.2">
      <c r="A39" s="155" t="s">
        <v>460</v>
      </c>
      <c r="B39" s="156">
        <v>119</v>
      </c>
      <c r="C39" s="156">
        <v>185</v>
      </c>
      <c r="D39" s="156">
        <v>119</v>
      </c>
      <c r="E39" s="161">
        <f t="shared" si="10"/>
        <v>423</v>
      </c>
      <c r="F39" s="157"/>
      <c r="G39" s="155" t="s">
        <v>387</v>
      </c>
      <c r="H39" s="156">
        <v>108</v>
      </c>
      <c r="I39" s="156">
        <v>149</v>
      </c>
      <c r="J39" s="156">
        <v>110</v>
      </c>
      <c r="K39" s="161">
        <f t="shared" si="11"/>
        <v>367</v>
      </c>
    </row>
    <row r="40" spans="1:11" s="158" customFormat="1" ht="18" customHeight="1" x14ac:dyDescent="0.2">
      <c r="A40" s="155" t="s">
        <v>398</v>
      </c>
      <c r="B40" s="156">
        <v>114</v>
      </c>
      <c r="C40" s="156">
        <v>126</v>
      </c>
      <c r="D40" s="156">
        <v>116</v>
      </c>
      <c r="E40" s="161">
        <f t="shared" si="10"/>
        <v>356</v>
      </c>
      <c r="F40" s="157"/>
      <c r="G40" s="155" t="s">
        <v>388</v>
      </c>
      <c r="H40" s="156">
        <v>90</v>
      </c>
      <c r="I40" s="156">
        <v>136</v>
      </c>
      <c r="J40" s="156">
        <v>127</v>
      </c>
      <c r="K40" s="161">
        <f t="shared" si="11"/>
        <v>353</v>
      </c>
    </row>
    <row r="41" spans="1:11" s="158" customFormat="1" ht="18" customHeight="1" x14ac:dyDescent="0.2">
      <c r="A41" s="155" t="s">
        <v>399</v>
      </c>
      <c r="B41" s="156">
        <v>123</v>
      </c>
      <c r="C41" s="156">
        <v>133</v>
      </c>
      <c r="D41" s="156">
        <v>160</v>
      </c>
      <c r="E41" s="161">
        <f t="shared" si="10"/>
        <v>416</v>
      </c>
      <c r="F41" s="157"/>
      <c r="G41" s="155" t="s">
        <v>389</v>
      </c>
      <c r="H41" s="156">
        <v>146</v>
      </c>
      <c r="I41" s="156">
        <v>126</v>
      </c>
      <c r="J41" s="156">
        <v>120</v>
      </c>
      <c r="K41" s="161">
        <f t="shared" si="11"/>
        <v>392</v>
      </c>
    </row>
    <row r="42" spans="1:11" s="163" customFormat="1" ht="18" customHeight="1" x14ac:dyDescent="0.2">
      <c r="A42" s="159" t="s">
        <v>479</v>
      </c>
      <c r="B42" s="274">
        <f>SUM(B37:B41)</f>
        <v>586</v>
      </c>
      <c r="C42" s="205">
        <f>SUM(C37:C41)</f>
        <v>726</v>
      </c>
      <c r="D42" s="161">
        <f>SUM(D37:D41)</f>
        <v>622</v>
      </c>
      <c r="E42" s="205">
        <f t="shared" si="10"/>
        <v>1934</v>
      </c>
      <c r="F42" s="162"/>
      <c r="G42" s="159" t="s">
        <v>480</v>
      </c>
      <c r="H42" s="274">
        <f>SUM(H37:H41)</f>
        <v>586</v>
      </c>
      <c r="I42" s="161">
        <f>SUM(I37:I41)</f>
        <v>645</v>
      </c>
      <c r="J42" s="205">
        <f>SUM(J37:J41)</f>
        <v>640</v>
      </c>
      <c r="K42" s="161">
        <f t="shared" si="11"/>
        <v>1871</v>
      </c>
    </row>
    <row r="43" spans="1:11" s="203" customFormat="1" ht="18" customHeight="1" x14ac:dyDescent="0.4">
      <c r="A43" s="204" t="s">
        <v>198</v>
      </c>
      <c r="B43" s="202"/>
      <c r="C43" s="202"/>
      <c r="D43" s="202"/>
      <c r="E43" s="200"/>
      <c r="F43" s="201"/>
      <c r="G43" s="204" t="s">
        <v>208</v>
      </c>
      <c r="H43" s="202"/>
      <c r="I43" s="202"/>
      <c r="J43" s="202"/>
      <c r="K43" s="200"/>
    </row>
    <row r="44" spans="1:11" s="158" customFormat="1" ht="18" customHeight="1" x14ac:dyDescent="0.2">
      <c r="A44" s="155" t="s">
        <v>402</v>
      </c>
      <c r="B44" s="156">
        <v>117</v>
      </c>
      <c r="C44" s="156">
        <v>129</v>
      </c>
      <c r="D44" s="156">
        <v>93</v>
      </c>
      <c r="E44" s="161">
        <f t="shared" ref="E44:E49" si="12">SUM(B44:D44)</f>
        <v>339</v>
      </c>
      <c r="F44" s="157"/>
      <c r="G44" s="155" t="s">
        <v>468</v>
      </c>
      <c r="H44" s="156">
        <v>100</v>
      </c>
      <c r="I44" s="156">
        <v>119</v>
      </c>
      <c r="J44" s="156">
        <v>107</v>
      </c>
      <c r="K44" s="161">
        <f>SUM(H44:J44)</f>
        <v>326</v>
      </c>
    </row>
    <row r="45" spans="1:11" s="158" customFormat="1" ht="18" customHeight="1" x14ac:dyDescent="0.2">
      <c r="A45" s="155" t="s">
        <v>403</v>
      </c>
      <c r="B45" s="156">
        <v>119</v>
      </c>
      <c r="C45" s="156">
        <v>110</v>
      </c>
      <c r="D45" s="156">
        <v>98</v>
      </c>
      <c r="E45" s="161">
        <f t="shared" si="12"/>
        <v>327</v>
      </c>
      <c r="F45" s="157"/>
      <c r="G45" s="155" t="s">
        <v>444</v>
      </c>
      <c r="H45" s="156">
        <v>107</v>
      </c>
      <c r="I45" s="156">
        <v>119</v>
      </c>
      <c r="J45" s="156">
        <v>112</v>
      </c>
      <c r="K45" s="161">
        <f>SUM(H45:J45)</f>
        <v>338</v>
      </c>
    </row>
    <row r="46" spans="1:11" s="158" customFormat="1" ht="18" customHeight="1" x14ac:dyDescent="0.2">
      <c r="A46" s="155" t="s">
        <v>404</v>
      </c>
      <c r="B46" s="156">
        <v>100</v>
      </c>
      <c r="C46" s="156">
        <v>119</v>
      </c>
      <c r="D46" s="156">
        <v>126</v>
      </c>
      <c r="E46" s="161">
        <f t="shared" si="12"/>
        <v>345</v>
      </c>
      <c r="F46" s="157"/>
      <c r="G46" s="155" t="s">
        <v>447</v>
      </c>
      <c r="H46" s="156">
        <v>128</v>
      </c>
      <c r="I46" s="156">
        <v>137</v>
      </c>
      <c r="J46" s="156">
        <v>127</v>
      </c>
      <c r="K46" s="161">
        <f>SUM(H46:J46)</f>
        <v>392</v>
      </c>
    </row>
    <row r="47" spans="1:11" s="158" customFormat="1" ht="18" customHeight="1" x14ac:dyDescent="0.2">
      <c r="A47" s="155" t="s">
        <v>406</v>
      </c>
      <c r="B47" s="156">
        <v>122</v>
      </c>
      <c r="C47" s="156">
        <v>110</v>
      </c>
      <c r="D47" s="156">
        <v>133</v>
      </c>
      <c r="E47" s="161">
        <f t="shared" si="12"/>
        <v>365</v>
      </c>
      <c r="F47" s="157"/>
      <c r="G47" s="155" t="s">
        <v>446</v>
      </c>
      <c r="H47" s="156">
        <v>119</v>
      </c>
      <c r="I47" s="156">
        <v>85</v>
      </c>
      <c r="J47" s="156">
        <v>89</v>
      </c>
      <c r="K47" s="161">
        <f>SUM(H47:J47)</f>
        <v>293</v>
      </c>
    </row>
    <row r="48" spans="1:11" s="158" customFormat="1" ht="18" customHeight="1" x14ac:dyDescent="0.2">
      <c r="A48" s="155" t="s">
        <v>405</v>
      </c>
      <c r="B48" s="156">
        <v>109</v>
      </c>
      <c r="C48" s="156">
        <v>135</v>
      </c>
      <c r="D48" s="156">
        <v>112</v>
      </c>
      <c r="E48" s="161">
        <f t="shared" si="12"/>
        <v>356</v>
      </c>
      <c r="F48" s="157"/>
      <c r="G48" s="155" t="s">
        <v>443</v>
      </c>
      <c r="H48" s="156">
        <v>127</v>
      </c>
      <c r="I48" s="156">
        <v>121</v>
      </c>
      <c r="J48" s="156">
        <v>131</v>
      </c>
      <c r="K48" s="161">
        <f>SUM(H48:J48)</f>
        <v>379</v>
      </c>
    </row>
    <row r="49" spans="1:11" s="163" customFormat="1" ht="18" customHeight="1" x14ac:dyDescent="0.2">
      <c r="A49" s="159" t="s">
        <v>412</v>
      </c>
      <c r="B49" s="161">
        <f>SUM(B44:B48)</f>
        <v>567</v>
      </c>
      <c r="C49" s="205">
        <f>SUM(C44:C48)</f>
        <v>603</v>
      </c>
      <c r="D49" s="161">
        <f>SUM(D44:D48)</f>
        <v>562</v>
      </c>
      <c r="E49" s="205">
        <f t="shared" si="12"/>
        <v>1732</v>
      </c>
      <c r="F49" s="162"/>
      <c r="G49" s="159" t="s">
        <v>412</v>
      </c>
      <c r="H49" s="205">
        <f>SUM(H44:H48)</f>
        <v>581</v>
      </c>
      <c r="I49" s="161">
        <f>SUM(I44:I48)</f>
        <v>581</v>
      </c>
      <c r="J49" s="205">
        <f>SUM(J44:J48)</f>
        <v>566</v>
      </c>
      <c r="K49" s="161">
        <f>SUM(K44:K48)</f>
        <v>1728</v>
      </c>
    </row>
    <row r="50" spans="1:11" ht="18" customHeight="1" x14ac:dyDescent="0.35">
      <c r="A50" s="446" t="s">
        <v>10</v>
      </c>
      <c r="B50" s="447"/>
      <c r="C50" s="447"/>
      <c r="D50" s="447"/>
      <c r="E50" s="448"/>
      <c r="F50" s="154" t="s">
        <v>455</v>
      </c>
      <c r="G50" s="446" t="s">
        <v>11</v>
      </c>
      <c r="H50" s="447"/>
      <c r="I50" s="447"/>
      <c r="J50" s="447"/>
      <c r="K50" s="448"/>
    </row>
    <row r="51" spans="1:11" ht="18" customHeight="1" x14ac:dyDescent="0.35">
      <c r="A51" s="449">
        <v>41180</v>
      </c>
      <c r="B51" s="450"/>
      <c r="C51" s="450"/>
      <c r="D51" s="450"/>
      <c r="E51" s="451"/>
      <c r="F51" s="154"/>
      <c r="G51" s="449">
        <f>A51+7</f>
        <v>41187</v>
      </c>
      <c r="H51" s="450"/>
      <c r="I51" s="450"/>
      <c r="J51" s="450"/>
      <c r="K51" s="451"/>
    </row>
    <row r="52" spans="1:11" ht="18" customHeight="1" x14ac:dyDescent="0.3">
      <c r="A52" s="443" t="s">
        <v>472</v>
      </c>
      <c r="B52" s="444"/>
      <c r="C52" s="444"/>
      <c r="D52" s="444"/>
      <c r="E52" s="445"/>
      <c r="G52" s="443" t="s">
        <v>489</v>
      </c>
      <c r="H52" s="444"/>
      <c r="I52" s="444"/>
      <c r="J52" s="444"/>
      <c r="K52" s="445"/>
    </row>
    <row r="53" spans="1:11" ht="18" customHeight="1" x14ac:dyDescent="0.3">
      <c r="A53" s="443" t="s">
        <v>473</v>
      </c>
      <c r="B53" s="444"/>
      <c r="C53" s="444"/>
      <c r="D53" s="444"/>
      <c r="E53" s="445"/>
      <c r="G53" s="443" t="s">
        <v>490</v>
      </c>
      <c r="H53" s="444"/>
      <c r="I53" s="444"/>
      <c r="J53" s="444"/>
      <c r="K53" s="445"/>
    </row>
    <row r="54" spans="1:11" ht="18" customHeight="1" x14ac:dyDescent="0.3">
      <c r="A54" s="443" t="s">
        <v>474</v>
      </c>
      <c r="B54" s="444"/>
      <c r="C54" s="444"/>
      <c r="D54" s="444"/>
      <c r="E54" s="445"/>
      <c r="G54" s="443" t="s">
        <v>495</v>
      </c>
      <c r="H54" s="444"/>
      <c r="I54" s="444"/>
      <c r="J54" s="444"/>
      <c r="K54" s="445"/>
    </row>
    <row r="55" spans="1:11" ht="18" customHeight="1" x14ac:dyDescent="0.3">
      <c r="A55" s="443" t="s">
        <v>475</v>
      </c>
      <c r="B55" s="444"/>
      <c r="C55" s="444"/>
      <c r="D55" s="444"/>
      <c r="E55" s="445"/>
      <c r="G55" s="443" t="s">
        <v>491</v>
      </c>
      <c r="H55" s="444"/>
      <c r="I55" s="444"/>
      <c r="J55" s="444"/>
      <c r="K55" s="445"/>
    </row>
    <row r="56" spans="1:11" ht="18" customHeight="1" x14ac:dyDescent="0.3">
      <c r="A56" s="443" t="s">
        <v>476</v>
      </c>
      <c r="B56" s="444"/>
      <c r="C56" s="444"/>
      <c r="D56" s="444"/>
      <c r="E56" s="445"/>
      <c r="G56" s="443" t="s">
        <v>492</v>
      </c>
      <c r="H56" s="444"/>
      <c r="I56" s="444"/>
      <c r="J56" s="444"/>
      <c r="K56" s="445"/>
    </row>
    <row r="57" spans="1:11" ht="18" customHeight="1" x14ac:dyDescent="0.3">
      <c r="A57" s="443" t="s">
        <v>477</v>
      </c>
      <c r="B57" s="444"/>
      <c r="C57" s="444"/>
      <c r="D57" s="444"/>
      <c r="E57" s="445"/>
      <c r="G57" s="443" t="s">
        <v>493</v>
      </c>
      <c r="H57" s="444"/>
      <c r="I57" s="444"/>
      <c r="J57" s="444"/>
      <c r="K57" s="445"/>
    </row>
    <row r="58" spans="1:11" ht="18" customHeight="1" x14ac:dyDescent="0.3">
      <c r="A58" s="440" t="s">
        <v>478</v>
      </c>
      <c r="B58" s="441"/>
      <c r="C58" s="441"/>
      <c r="D58" s="441"/>
      <c r="E58" s="442"/>
      <c r="G58" s="440" t="s">
        <v>494</v>
      </c>
      <c r="H58" s="441"/>
      <c r="I58" s="441"/>
      <c r="J58" s="441"/>
      <c r="K58" s="442"/>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203</v>
      </c>
      <c r="B1" s="199"/>
      <c r="C1" s="199"/>
      <c r="D1" s="199"/>
      <c r="E1" s="200"/>
      <c r="F1" s="201"/>
      <c r="G1" s="198" t="s">
        <v>200</v>
      </c>
      <c r="H1" s="202"/>
      <c r="I1" s="202"/>
      <c r="J1" s="202"/>
      <c r="K1" s="200"/>
    </row>
    <row r="2" spans="1:11" s="158" customFormat="1" ht="18" customHeight="1" x14ac:dyDescent="0.2">
      <c r="A2" s="155" t="s">
        <v>420</v>
      </c>
      <c r="B2" s="156">
        <v>105</v>
      </c>
      <c r="C2" s="156">
        <v>154</v>
      </c>
      <c r="D2" s="156">
        <v>147</v>
      </c>
      <c r="E2" s="164">
        <v>406</v>
      </c>
      <c r="F2" s="157"/>
      <c r="G2" s="155" t="s">
        <v>501</v>
      </c>
      <c r="H2" s="156">
        <v>99</v>
      </c>
      <c r="I2" s="156">
        <v>123</v>
      </c>
      <c r="J2" s="156">
        <v>110</v>
      </c>
      <c r="K2" s="161">
        <f t="shared" ref="K2:K7" si="0">SUM(H2:J2)</f>
        <v>332</v>
      </c>
    </row>
    <row r="3" spans="1:11" s="158" customFormat="1" ht="18" customHeight="1" x14ac:dyDescent="0.2">
      <c r="A3" s="155" t="s">
        <v>481</v>
      </c>
      <c r="B3" s="156">
        <v>103</v>
      </c>
      <c r="C3" s="156">
        <v>119</v>
      </c>
      <c r="D3" s="156">
        <v>117</v>
      </c>
      <c r="E3" s="164">
        <v>339</v>
      </c>
      <c r="F3" s="157"/>
      <c r="G3" s="155" t="s">
        <v>408</v>
      </c>
      <c r="H3" s="156">
        <v>111</v>
      </c>
      <c r="I3" s="156">
        <v>139</v>
      </c>
      <c r="J3" s="156">
        <v>110</v>
      </c>
      <c r="K3" s="161">
        <f t="shared" si="0"/>
        <v>360</v>
      </c>
    </row>
    <row r="4" spans="1:11" s="158" customFormat="1" ht="18" customHeight="1" x14ac:dyDescent="0.2">
      <c r="A4" s="155" t="s">
        <v>456</v>
      </c>
      <c r="B4" s="156">
        <v>131</v>
      </c>
      <c r="C4" s="156">
        <v>139</v>
      </c>
      <c r="D4" s="156">
        <v>120</v>
      </c>
      <c r="E4" s="164">
        <v>390</v>
      </c>
      <c r="F4" s="157"/>
      <c r="G4" s="155" t="s">
        <v>502</v>
      </c>
      <c r="H4" s="156">
        <v>131</v>
      </c>
      <c r="I4" s="156">
        <v>113</v>
      </c>
      <c r="J4" s="156">
        <v>116</v>
      </c>
      <c r="K4" s="161">
        <f t="shared" si="0"/>
        <v>360</v>
      </c>
    </row>
    <row r="5" spans="1:11" s="158" customFormat="1" ht="18" customHeight="1" x14ac:dyDescent="0.2">
      <c r="A5" s="155" t="s">
        <v>421</v>
      </c>
      <c r="B5" s="156">
        <v>113</v>
      </c>
      <c r="C5" s="156">
        <v>136</v>
      </c>
      <c r="D5" s="156">
        <v>121</v>
      </c>
      <c r="E5" s="164">
        <v>370</v>
      </c>
      <c r="F5" s="157"/>
      <c r="G5" s="155" t="s">
        <v>410</v>
      </c>
      <c r="H5" s="156">
        <v>124</v>
      </c>
      <c r="I5" s="156">
        <v>115</v>
      </c>
      <c r="J5" s="156">
        <v>153</v>
      </c>
      <c r="K5" s="161">
        <f t="shared" si="0"/>
        <v>392</v>
      </c>
    </row>
    <row r="6" spans="1:11" s="158" customFormat="1" ht="18" customHeight="1" x14ac:dyDescent="0.2">
      <c r="A6" s="155" t="s">
        <v>482</v>
      </c>
      <c r="B6" s="156">
        <v>122</v>
      </c>
      <c r="C6" s="156">
        <v>112</v>
      </c>
      <c r="D6" s="156">
        <v>125</v>
      </c>
      <c r="E6" s="164">
        <v>359</v>
      </c>
      <c r="F6" s="157"/>
      <c r="G6" s="155" t="s">
        <v>411</v>
      </c>
      <c r="H6" s="156">
        <v>103</v>
      </c>
      <c r="I6" s="156">
        <v>126</v>
      </c>
      <c r="J6" s="156">
        <v>106</v>
      </c>
      <c r="K6" s="161">
        <f t="shared" si="0"/>
        <v>335</v>
      </c>
    </row>
    <row r="7" spans="1:11" s="163" customFormat="1" ht="18" customHeight="1" x14ac:dyDescent="0.2">
      <c r="A7" s="159" t="s">
        <v>400</v>
      </c>
      <c r="B7" s="206">
        <f>SUM(B2:B6)</f>
        <v>574</v>
      </c>
      <c r="C7" s="206">
        <f>SUM(C2:C6)</f>
        <v>660</v>
      </c>
      <c r="D7" s="206">
        <f>SUM(D2:D6)</f>
        <v>630</v>
      </c>
      <c r="E7" s="205">
        <f>SUM(B7:D7)</f>
        <v>1864</v>
      </c>
      <c r="F7" s="162"/>
      <c r="G7" s="159" t="s">
        <v>401</v>
      </c>
      <c r="H7" s="161">
        <f>SUM(H2:H6)</f>
        <v>568</v>
      </c>
      <c r="I7" s="161">
        <f>SUM(I2:I6)</f>
        <v>616</v>
      </c>
      <c r="J7" s="161">
        <f>SUM(J2:J6)</f>
        <v>595</v>
      </c>
      <c r="K7" s="161">
        <f t="shared" si="0"/>
        <v>1779</v>
      </c>
    </row>
    <row r="8" spans="1:11" s="203" customFormat="1" ht="18" customHeight="1" x14ac:dyDescent="0.4">
      <c r="A8" s="198" t="s">
        <v>199</v>
      </c>
      <c r="B8" s="199"/>
      <c r="C8" s="199"/>
      <c r="D8" s="199"/>
      <c r="E8" s="200"/>
      <c r="F8" s="201"/>
      <c r="G8" s="198" t="s">
        <v>231</v>
      </c>
      <c r="H8" s="202"/>
      <c r="I8" s="202"/>
      <c r="J8" s="202"/>
      <c r="K8" s="200"/>
    </row>
    <row r="9" spans="1:11" s="158" customFormat="1" ht="18" customHeight="1" x14ac:dyDescent="0.2">
      <c r="A9" s="155" t="s">
        <v>438</v>
      </c>
      <c r="B9" s="156">
        <v>139</v>
      </c>
      <c r="C9" s="156">
        <v>135</v>
      </c>
      <c r="D9" s="156">
        <v>144</v>
      </c>
      <c r="E9" s="164">
        <f t="shared" ref="E9:E14" si="1">SUM(B9:D9)</f>
        <v>418</v>
      </c>
      <c r="F9" s="157"/>
      <c r="G9" s="155" t="s">
        <v>394</v>
      </c>
      <c r="H9" s="156">
        <v>134</v>
      </c>
      <c r="I9" s="156">
        <v>141</v>
      </c>
      <c r="J9" s="156">
        <v>115</v>
      </c>
      <c r="K9" s="161">
        <f t="shared" ref="K9:K14" si="2">SUM(H9:J9)</f>
        <v>390</v>
      </c>
    </row>
    <row r="10" spans="1:11" s="158" customFormat="1" ht="18" customHeight="1" x14ac:dyDescent="0.2">
      <c r="A10" s="155" t="s">
        <v>439</v>
      </c>
      <c r="B10" s="156">
        <v>120</v>
      </c>
      <c r="C10" s="156">
        <v>112</v>
      </c>
      <c r="D10" s="156">
        <v>135</v>
      </c>
      <c r="E10" s="164">
        <f t="shared" si="1"/>
        <v>367</v>
      </c>
      <c r="F10" s="157"/>
      <c r="G10" s="155" t="s">
        <v>457</v>
      </c>
      <c r="H10" s="156">
        <v>132</v>
      </c>
      <c r="I10" s="156">
        <v>92</v>
      </c>
      <c r="J10" s="156">
        <v>96</v>
      </c>
      <c r="K10" s="161">
        <f t="shared" si="2"/>
        <v>320</v>
      </c>
    </row>
    <row r="11" spans="1:11" s="158" customFormat="1" ht="18" customHeight="1" x14ac:dyDescent="0.2">
      <c r="A11" s="155" t="s">
        <v>440</v>
      </c>
      <c r="B11" s="156">
        <v>101</v>
      </c>
      <c r="C11" s="156">
        <v>112</v>
      </c>
      <c r="D11" s="156">
        <v>168</v>
      </c>
      <c r="E11" s="164">
        <f t="shared" si="1"/>
        <v>381</v>
      </c>
      <c r="F11" s="157"/>
      <c r="G11" s="155" t="s">
        <v>392</v>
      </c>
      <c r="H11" s="156">
        <v>114</v>
      </c>
      <c r="I11" s="156">
        <v>108</v>
      </c>
      <c r="J11" s="156">
        <v>137</v>
      </c>
      <c r="K11" s="161">
        <f t="shared" si="2"/>
        <v>359</v>
      </c>
    </row>
    <row r="12" spans="1:11" s="158" customFormat="1" ht="18" customHeight="1" x14ac:dyDescent="0.2">
      <c r="A12" s="155" t="s">
        <v>441</v>
      </c>
      <c r="B12" s="156">
        <v>140</v>
      </c>
      <c r="C12" s="156">
        <v>146</v>
      </c>
      <c r="D12" s="156">
        <v>125</v>
      </c>
      <c r="E12" s="164">
        <f t="shared" si="1"/>
        <v>411</v>
      </c>
      <c r="F12" s="157"/>
      <c r="G12" s="155" t="s">
        <v>391</v>
      </c>
      <c r="H12" s="156">
        <v>132</v>
      </c>
      <c r="I12" s="156">
        <v>91</v>
      </c>
      <c r="J12" s="156">
        <v>127</v>
      </c>
      <c r="K12" s="161">
        <f t="shared" si="2"/>
        <v>350</v>
      </c>
    </row>
    <row r="13" spans="1:11" s="158" customFormat="1" ht="18" customHeight="1" x14ac:dyDescent="0.2">
      <c r="A13" s="155" t="s">
        <v>442</v>
      </c>
      <c r="B13" s="156">
        <v>114</v>
      </c>
      <c r="C13" s="156">
        <v>155</v>
      </c>
      <c r="D13" s="156">
        <v>130</v>
      </c>
      <c r="E13" s="164">
        <f t="shared" si="1"/>
        <v>399</v>
      </c>
      <c r="F13" s="157"/>
      <c r="G13" s="155" t="s">
        <v>390</v>
      </c>
      <c r="H13" s="156">
        <v>132</v>
      </c>
      <c r="I13" s="156">
        <v>126</v>
      </c>
      <c r="J13" s="156">
        <v>151</v>
      </c>
      <c r="K13" s="161">
        <f t="shared" si="2"/>
        <v>409</v>
      </c>
    </row>
    <row r="14" spans="1:11" s="163" customFormat="1" ht="18" customHeight="1" x14ac:dyDescent="0.2">
      <c r="A14" s="159" t="s">
        <v>379</v>
      </c>
      <c r="B14" s="160">
        <f>SUM(B9:B13)</f>
        <v>614</v>
      </c>
      <c r="C14" s="206">
        <f>SUM(C9:C13)</f>
        <v>660</v>
      </c>
      <c r="D14" s="206">
        <f>SUM(D9:D13)</f>
        <v>702</v>
      </c>
      <c r="E14" s="205">
        <f t="shared" si="1"/>
        <v>1976</v>
      </c>
      <c r="F14" s="162"/>
      <c r="G14" s="159" t="s">
        <v>378</v>
      </c>
      <c r="H14" s="205">
        <f>SUM(H9:H13)</f>
        <v>644</v>
      </c>
      <c r="I14" s="161">
        <f>SUM(I9:I13)</f>
        <v>558</v>
      </c>
      <c r="J14" s="161">
        <f>SUM(J9:J13)</f>
        <v>626</v>
      </c>
      <c r="K14" s="161">
        <f t="shared" si="2"/>
        <v>1828</v>
      </c>
    </row>
    <row r="15" spans="1:11" s="203" customFormat="1" ht="18" customHeight="1" x14ac:dyDescent="0.4">
      <c r="A15" s="198" t="s">
        <v>207</v>
      </c>
      <c r="B15" s="199"/>
      <c r="C15" s="199"/>
      <c r="D15" s="199"/>
      <c r="E15" s="200"/>
      <c r="F15" s="201"/>
      <c r="G15" s="198" t="s">
        <v>201</v>
      </c>
      <c r="H15" s="202"/>
      <c r="I15" s="202"/>
      <c r="J15" s="202"/>
      <c r="K15" s="200"/>
    </row>
    <row r="16" spans="1:11" s="158" customFormat="1" ht="18" customHeight="1" x14ac:dyDescent="0.2">
      <c r="A16" s="155" t="s">
        <v>413</v>
      </c>
      <c r="B16" s="156">
        <v>122</v>
      </c>
      <c r="C16" s="156">
        <v>117</v>
      </c>
      <c r="D16" s="156">
        <v>104</v>
      </c>
      <c r="E16" s="164">
        <f t="shared" ref="E16:E21" si="3">SUM(B16:D16)</f>
        <v>343</v>
      </c>
      <c r="F16" s="157"/>
      <c r="G16" s="155" t="s">
        <v>395</v>
      </c>
      <c r="H16" s="156">
        <v>110</v>
      </c>
      <c r="I16" s="156">
        <v>97</v>
      </c>
      <c r="J16" s="156">
        <v>109</v>
      </c>
      <c r="K16" s="161">
        <f t="shared" ref="K16:K21" si="4">SUM(H16:J16)</f>
        <v>316</v>
      </c>
    </row>
    <row r="17" spans="1:11" s="158" customFormat="1" ht="18" customHeight="1" x14ac:dyDescent="0.2">
      <c r="A17" s="155" t="s">
        <v>414</v>
      </c>
      <c r="B17" s="156">
        <v>106</v>
      </c>
      <c r="C17" s="156">
        <v>112</v>
      </c>
      <c r="D17" s="156">
        <v>109</v>
      </c>
      <c r="E17" s="164">
        <f t="shared" si="3"/>
        <v>327</v>
      </c>
      <c r="F17" s="157"/>
      <c r="G17" s="155" t="s">
        <v>396</v>
      </c>
      <c r="H17" s="156">
        <v>106</v>
      </c>
      <c r="I17" s="156">
        <v>109</v>
      </c>
      <c r="J17" s="156">
        <v>111</v>
      </c>
      <c r="K17" s="161">
        <f t="shared" si="4"/>
        <v>326</v>
      </c>
    </row>
    <row r="18" spans="1:11" s="158" customFormat="1" ht="18" customHeight="1" x14ac:dyDescent="0.2">
      <c r="A18" s="155" t="s">
        <v>415</v>
      </c>
      <c r="B18" s="156">
        <v>125</v>
      </c>
      <c r="C18" s="156">
        <v>137</v>
      </c>
      <c r="D18" s="156">
        <v>124</v>
      </c>
      <c r="E18" s="164">
        <f t="shared" si="3"/>
        <v>386</v>
      </c>
      <c r="F18" s="157"/>
      <c r="G18" s="155" t="s">
        <v>460</v>
      </c>
      <c r="H18" s="156">
        <v>117</v>
      </c>
      <c r="I18" s="156">
        <v>107</v>
      </c>
      <c r="J18" s="156">
        <v>115</v>
      </c>
      <c r="K18" s="161">
        <f t="shared" si="4"/>
        <v>339</v>
      </c>
    </row>
    <row r="19" spans="1:11" s="158" customFormat="1" ht="18" customHeight="1" x14ac:dyDescent="0.2">
      <c r="A19" s="155" t="s">
        <v>497</v>
      </c>
      <c r="B19" s="156">
        <v>112</v>
      </c>
      <c r="C19" s="156">
        <v>108</v>
      </c>
      <c r="D19" s="156">
        <v>143</v>
      </c>
      <c r="E19" s="164">
        <f t="shared" si="3"/>
        <v>363</v>
      </c>
      <c r="F19" s="157"/>
      <c r="G19" s="155" t="s">
        <v>398</v>
      </c>
      <c r="H19" s="156">
        <v>126</v>
      </c>
      <c r="I19" s="156">
        <v>126</v>
      </c>
      <c r="J19" s="156">
        <v>126</v>
      </c>
      <c r="K19" s="161">
        <f t="shared" si="4"/>
        <v>378</v>
      </c>
    </row>
    <row r="20" spans="1:11" s="158" customFormat="1" ht="18" customHeight="1" x14ac:dyDescent="0.2">
      <c r="A20" s="155" t="s">
        <v>417</v>
      </c>
      <c r="B20" s="156">
        <v>129</v>
      </c>
      <c r="C20" s="156">
        <v>113</v>
      </c>
      <c r="D20" s="156">
        <v>109</v>
      </c>
      <c r="E20" s="164">
        <f t="shared" si="3"/>
        <v>351</v>
      </c>
      <c r="F20" s="157"/>
      <c r="G20" s="155" t="s">
        <v>399</v>
      </c>
      <c r="H20" s="156">
        <v>135</v>
      </c>
      <c r="I20" s="156">
        <v>111</v>
      </c>
      <c r="J20" s="156">
        <v>122</v>
      </c>
      <c r="K20" s="161">
        <f t="shared" si="4"/>
        <v>368</v>
      </c>
    </row>
    <row r="21" spans="1:11" s="163" customFormat="1" ht="18" customHeight="1" x14ac:dyDescent="0.2">
      <c r="A21" s="159" t="s">
        <v>484</v>
      </c>
      <c r="B21" s="281">
        <f>SUM(B16:B20)</f>
        <v>594</v>
      </c>
      <c r="C21" s="206">
        <f>SUM(C16:C20)</f>
        <v>587</v>
      </c>
      <c r="D21" s="206">
        <f>SUM(D16:D20)</f>
        <v>589</v>
      </c>
      <c r="E21" s="205">
        <f t="shared" si="3"/>
        <v>1770</v>
      </c>
      <c r="F21" s="162"/>
      <c r="G21" s="159" t="s">
        <v>485</v>
      </c>
      <c r="H21" s="274">
        <f>SUM(H16:H20)</f>
        <v>594</v>
      </c>
      <c r="I21" s="161">
        <f>SUM(I16:I20)</f>
        <v>550</v>
      </c>
      <c r="J21" s="161">
        <f>SUM(J16:J20)</f>
        <v>583</v>
      </c>
      <c r="K21" s="161">
        <f t="shared" si="4"/>
        <v>1727</v>
      </c>
    </row>
    <row r="22" spans="1:11" s="203" customFormat="1" ht="18" customHeight="1" x14ac:dyDescent="0.4">
      <c r="A22" s="204" t="s">
        <v>230</v>
      </c>
      <c r="B22" s="202"/>
      <c r="C22" s="202"/>
      <c r="D22" s="202"/>
      <c r="E22" s="200"/>
      <c r="F22" s="201"/>
      <c r="G22" s="204" t="s">
        <v>206</v>
      </c>
      <c r="H22" s="202"/>
      <c r="I22" s="202"/>
      <c r="J22" s="202"/>
      <c r="K22" s="200"/>
    </row>
    <row r="23" spans="1:11" s="158" customFormat="1" ht="18" customHeight="1" x14ac:dyDescent="0.2">
      <c r="A23" s="155" t="s">
        <v>380</v>
      </c>
      <c r="B23" s="156">
        <v>140</v>
      </c>
      <c r="C23" s="156">
        <v>89</v>
      </c>
      <c r="D23" s="156">
        <v>109</v>
      </c>
      <c r="E23" s="161">
        <f t="shared" ref="E23:E28" si="5">SUM(B23:D23)</f>
        <v>338</v>
      </c>
      <c r="F23" s="157"/>
      <c r="G23" s="155" t="s">
        <v>428</v>
      </c>
      <c r="H23" s="156">
        <v>115</v>
      </c>
      <c r="I23" s="156">
        <v>127</v>
      </c>
      <c r="J23" s="156">
        <v>125</v>
      </c>
      <c r="K23" s="161">
        <f t="shared" ref="K23:K28" si="6">SUM(H23:J23)</f>
        <v>367</v>
      </c>
    </row>
    <row r="24" spans="1:11" s="158" customFormat="1" ht="18" customHeight="1" x14ac:dyDescent="0.2">
      <c r="A24" s="155" t="s">
        <v>384</v>
      </c>
      <c r="B24" s="156">
        <v>135</v>
      </c>
      <c r="C24" s="156">
        <v>140</v>
      </c>
      <c r="D24" s="156">
        <v>121</v>
      </c>
      <c r="E24" s="161">
        <f t="shared" si="5"/>
        <v>396</v>
      </c>
      <c r="F24" s="157"/>
      <c r="G24" s="155" t="s">
        <v>429</v>
      </c>
      <c r="H24" s="156">
        <v>106</v>
      </c>
      <c r="I24" s="156">
        <v>108</v>
      </c>
      <c r="J24" s="156">
        <v>120</v>
      </c>
      <c r="K24" s="161">
        <f t="shared" si="6"/>
        <v>334</v>
      </c>
    </row>
    <row r="25" spans="1:11" s="158" customFormat="1" ht="18" customHeight="1" x14ac:dyDescent="0.2">
      <c r="A25" s="155" t="s">
        <v>381</v>
      </c>
      <c r="B25" s="156">
        <v>133</v>
      </c>
      <c r="C25" s="156">
        <v>91</v>
      </c>
      <c r="D25" s="156">
        <v>99</v>
      </c>
      <c r="E25" s="161">
        <f t="shared" si="5"/>
        <v>323</v>
      </c>
      <c r="F25" s="157"/>
      <c r="G25" s="155" t="s">
        <v>431</v>
      </c>
      <c r="H25" s="156">
        <v>120</v>
      </c>
      <c r="I25" s="156">
        <v>113</v>
      </c>
      <c r="J25" s="156">
        <v>119</v>
      </c>
      <c r="K25" s="161">
        <f t="shared" si="6"/>
        <v>352</v>
      </c>
    </row>
    <row r="26" spans="1:11" s="158" customFormat="1" ht="18" customHeight="1" x14ac:dyDescent="0.2">
      <c r="A26" s="155" t="s">
        <v>382</v>
      </c>
      <c r="B26" s="156">
        <v>130</v>
      </c>
      <c r="C26" s="156">
        <v>109</v>
      </c>
      <c r="D26" s="156">
        <v>137</v>
      </c>
      <c r="E26" s="161">
        <f t="shared" si="5"/>
        <v>376</v>
      </c>
      <c r="F26" s="157"/>
      <c r="G26" s="155" t="s">
        <v>453</v>
      </c>
      <c r="H26" s="156">
        <v>126</v>
      </c>
      <c r="I26" s="156">
        <v>118</v>
      </c>
      <c r="J26" s="156">
        <v>91</v>
      </c>
      <c r="K26" s="161">
        <f t="shared" si="6"/>
        <v>335</v>
      </c>
    </row>
    <row r="27" spans="1:11" s="158" customFormat="1" ht="18" customHeight="1" x14ac:dyDescent="0.2">
      <c r="A27" s="155" t="s">
        <v>383</v>
      </c>
      <c r="B27" s="156">
        <v>140</v>
      </c>
      <c r="C27" s="156">
        <v>138</v>
      </c>
      <c r="D27" s="156">
        <v>138</v>
      </c>
      <c r="E27" s="161">
        <f t="shared" si="5"/>
        <v>416</v>
      </c>
      <c r="F27" s="157"/>
      <c r="G27" s="155" t="s">
        <v>430</v>
      </c>
      <c r="H27" s="156">
        <v>115</v>
      </c>
      <c r="I27" s="156">
        <v>119</v>
      </c>
      <c r="J27" s="156">
        <v>111</v>
      </c>
      <c r="K27" s="161">
        <f t="shared" si="6"/>
        <v>345</v>
      </c>
    </row>
    <row r="28" spans="1:11" s="163" customFormat="1" ht="18" customHeight="1" x14ac:dyDescent="0.2">
      <c r="A28" s="159" t="s">
        <v>378</v>
      </c>
      <c r="B28" s="205">
        <f>SUM(B23:B27)</f>
        <v>678</v>
      </c>
      <c r="C28" s="161">
        <f>SUM(C23:C27)</f>
        <v>567</v>
      </c>
      <c r="D28" s="205">
        <f>SUM(D23:D27)</f>
        <v>604</v>
      </c>
      <c r="E28" s="205">
        <f t="shared" si="5"/>
        <v>1849</v>
      </c>
      <c r="F28" s="162"/>
      <c r="G28" s="159" t="s">
        <v>379</v>
      </c>
      <c r="H28" s="161">
        <f>SUM(H23:H27)</f>
        <v>582</v>
      </c>
      <c r="I28" s="205">
        <f>SUM(I23:I27)</f>
        <v>585</v>
      </c>
      <c r="J28" s="161">
        <f>SUM(J23:J27)</f>
        <v>566</v>
      </c>
      <c r="K28" s="161">
        <f t="shared" si="6"/>
        <v>1733</v>
      </c>
    </row>
    <row r="29" spans="1:11" s="203" customFormat="1" ht="18" customHeight="1" x14ac:dyDescent="0.4">
      <c r="A29" s="204" t="s">
        <v>202</v>
      </c>
      <c r="B29" s="202"/>
      <c r="C29" s="202"/>
      <c r="D29" s="202"/>
      <c r="E29" s="200"/>
      <c r="F29" s="201"/>
      <c r="G29" s="204" t="s">
        <v>208</v>
      </c>
      <c r="H29" s="202"/>
      <c r="I29" s="202"/>
      <c r="J29" s="202"/>
      <c r="K29" s="200"/>
    </row>
    <row r="30" spans="1:11" s="158" customFormat="1" ht="18" customHeight="1" x14ac:dyDescent="0.2">
      <c r="A30" s="155" t="s">
        <v>373</v>
      </c>
      <c r="B30" s="156">
        <v>142</v>
      </c>
      <c r="C30" s="156">
        <v>122</v>
      </c>
      <c r="D30" s="156">
        <v>124</v>
      </c>
      <c r="E30" s="161">
        <f t="shared" ref="E30:E35" si="7">SUM(B30:D30)</f>
        <v>388</v>
      </c>
      <c r="F30" s="157"/>
      <c r="G30" s="155" t="s">
        <v>444</v>
      </c>
      <c r="H30" s="156">
        <v>101</v>
      </c>
      <c r="I30" s="156">
        <v>124</v>
      </c>
      <c r="J30" s="156">
        <v>107</v>
      </c>
      <c r="K30" s="161">
        <f t="shared" ref="K30:K35" si="8">SUM(H30:J30)</f>
        <v>332</v>
      </c>
    </row>
    <row r="31" spans="1:11" s="158" customFormat="1" ht="18" customHeight="1" x14ac:dyDescent="0.2">
      <c r="A31" s="155" t="s">
        <v>374</v>
      </c>
      <c r="B31" s="156">
        <v>100</v>
      </c>
      <c r="C31" s="156">
        <v>150</v>
      </c>
      <c r="D31" s="156">
        <v>108</v>
      </c>
      <c r="E31" s="161">
        <f t="shared" si="7"/>
        <v>358</v>
      </c>
      <c r="F31" s="157"/>
      <c r="G31" s="155" t="s">
        <v>446</v>
      </c>
      <c r="H31" s="156">
        <v>89</v>
      </c>
      <c r="I31" s="156">
        <v>100</v>
      </c>
      <c r="J31" s="156">
        <v>115</v>
      </c>
      <c r="K31" s="161">
        <f t="shared" si="8"/>
        <v>304</v>
      </c>
    </row>
    <row r="32" spans="1:11" s="158" customFormat="1" ht="18" customHeight="1" x14ac:dyDescent="0.2">
      <c r="A32" s="155" t="s">
        <v>375</v>
      </c>
      <c r="B32" s="156">
        <v>119</v>
      </c>
      <c r="C32" s="156">
        <v>152</v>
      </c>
      <c r="D32" s="156">
        <v>110</v>
      </c>
      <c r="E32" s="161">
        <f t="shared" si="7"/>
        <v>381</v>
      </c>
      <c r="F32" s="157"/>
      <c r="G32" s="155" t="s">
        <v>445</v>
      </c>
      <c r="H32" s="156">
        <v>112</v>
      </c>
      <c r="I32" s="156">
        <v>114</v>
      </c>
      <c r="J32" s="156">
        <v>109</v>
      </c>
      <c r="K32" s="161">
        <f t="shared" si="8"/>
        <v>335</v>
      </c>
    </row>
    <row r="33" spans="1:11" s="158" customFormat="1" ht="18" customHeight="1" x14ac:dyDescent="0.2">
      <c r="A33" s="155" t="s">
        <v>376</v>
      </c>
      <c r="B33" s="156">
        <v>116</v>
      </c>
      <c r="C33" s="156">
        <v>123</v>
      </c>
      <c r="D33" s="156">
        <v>113</v>
      </c>
      <c r="E33" s="161">
        <f t="shared" si="7"/>
        <v>352</v>
      </c>
      <c r="F33" s="157"/>
      <c r="G33" s="155" t="s">
        <v>447</v>
      </c>
      <c r="H33" s="156">
        <v>87</v>
      </c>
      <c r="I33" s="156">
        <v>113</v>
      </c>
      <c r="J33" s="156">
        <v>135</v>
      </c>
      <c r="K33" s="161">
        <f t="shared" si="8"/>
        <v>335</v>
      </c>
    </row>
    <row r="34" spans="1:11" s="158" customFormat="1" ht="18" customHeight="1" x14ac:dyDescent="0.2">
      <c r="A34" s="155" t="s">
        <v>503</v>
      </c>
      <c r="B34" s="156">
        <v>142</v>
      </c>
      <c r="C34" s="156">
        <v>114</v>
      </c>
      <c r="D34" s="156">
        <v>130</v>
      </c>
      <c r="E34" s="161">
        <f t="shared" si="7"/>
        <v>386</v>
      </c>
      <c r="F34" s="157"/>
      <c r="G34" s="155" t="s">
        <v>443</v>
      </c>
      <c r="H34" s="156">
        <v>117</v>
      </c>
      <c r="I34" s="156">
        <v>92</v>
      </c>
      <c r="J34" s="156">
        <v>114</v>
      </c>
      <c r="K34" s="161">
        <f t="shared" si="8"/>
        <v>323</v>
      </c>
    </row>
    <row r="35" spans="1:11" s="163" customFormat="1" ht="18" customHeight="1" x14ac:dyDescent="0.2">
      <c r="A35" s="159" t="s">
        <v>400</v>
      </c>
      <c r="B35" s="205">
        <f>SUM(B30:B34)</f>
        <v>619</v>
      </c>
      <c r="C35" s="205">
        <f>SUM(C30:C34)</f>
        <v>661</v>
      </c>
      <c r="D35" s="205">
        <f>SUM(D30:D34)</f>
        <v>585</v>
      </c>
      <c r="E35" s="205">
        <f t="shared" si="7"/>
        <v>1865</v>
      </c>
      <c r="F35" s="162"/>
      <c r="G35" s="159" t="s">
        <v>401</v>
      </c>
      <c r="H35" s="161">
        <f>SUM(H30:H34)</f>
        <v>506</v>
      </c>
      <c r="I35" s="161">
        <f>SUM(I30:I34)</f>
        <v>543</v>
      </c>
      <c r="J35" s="161">
        <f>SUM(J30:J34)</f>
        <v>580</v>
      </c>
      <c r="K35" s="161">
        <f t="shared" si="8"/>
        <v>1629</v>
      </c>
    </row>
    <row r="36" spans="1:11" s="203" customFormat="1" ht="18" customHeight="1" x14ac:dyDescent="0.4">
      <c r="A36" s="204" t="s">
        <v>198</v>
      </c>
      <c r="B36" s="202"/>
      <c r="C36" s="202"/>
      <c r="D36" s="202"/>
      <c r="E36" s="200"/>
      <c r="F36" s="201"/>
      <c r="G36" s="204" t="s">
        <v>204</v>
      </c>
      <c r="H36" s="202"/>
      <c r="I36" s="202"/>
      <c r="J36" s="202"/>
      <c r="K36" s="200"/>
    </row>
    <row r="37" spans="1:11" s="158" customFormat="1" ht="18" customHeight="1" x14ac:dyDescent="0.2">
      <c r="A37" s="155" t="s">
        <v>403</v>
      </c>
      <c r="B37" s="156">
        <v>135</v>
      </c>
      <c r="C37" s="156">
        <v>116</v>
      </c>
      <c r="D37" s="156">
        <v>111</v>
      </c>
      <c r="E37" s="161">
        <f t="shared" ref="E37:E42" si="9">SUM(B37:D37)</f>
        <v>362</v>
      </c>
      <c r="F37" s="157"/>
      <c r="G37" s="155" t="s">
        <v>483</v>
      </c>
      <c r="H37" s="156">
        <v>117</v>
      </c>
      <c r="I37" s="156">
        <v>160</v>
      </c>
      <c r="J37" s="156">
        <v>114</v>
      </c>
      <c r="K37" s="161">
        <f t="shared" ref="K37:K42" si="10">SUM(H37:J37)</f>
        <v>391</v>
      </c>
    </row>
    <row r="38" spans="1:11" s="158" customFormat="1" ht="18" customHeight="1" x14ac:dyDescent="0.2">
      <c r="A38" s="155" t="s">
        <v>402</v>
      </c>
      <c r="B38" s="156">
        <v>113</v>
      </c>
      <c r="C38" s="156">
        <v>115</v>
      </c>
      <c r="D38" s="156">
        <v>96</v>
      </c>
      <c r="E38" s="161">
        <f t="shared" si="9"/>
        <v>324</v>
      </c>
      <c r="F38" s="157"/>
      <c r="G38" s="155" t="s">
        <v>434</v>
      </c>
      <c r="H38" s="156">
        <v>110</v>
      </c>
      <c r="I38" s="156">
        <v>129</v>
      </c>
      <c r="J38" s="156">
        <v>121</v>
      </c>
      <c r="K38" s="161">
        <f t="shared" si="10"/>
        <v>360</v>
      </c>
    </row>
    <row r="39" spans="1:11" s="158" customFormat="1" ht="18" customHeight="1" x14ac:dyDescent="0.2">
      <c r="A39" s="155" t="s">
        <v>404</v>
      </c>
      <c r="B39" s="156">
        <v>114</v>
      </c>
      <c r="C39" s="156">
        <v>129</v>
      </c>
      <c r="D39" s="156">
        <v>132</v>
      </c>
      <c r="E39" s="161">
        <f t="shared" si="9"/>
        <v>375</v>
      </c>
      <c r="F39" s="157"/>
      <c r="G39" s="155" t="s">
        <v>435</v>
      </c>
      <c r="H39" s="156">
        <v>120</v>
      </c>
      <c r="I39" s="156">
        <v>133</v>
      </c>
      <c r="J39" s="156">
        <v>108</v>
      </c>
      <c r="K39" s="161">
        <f t="shared" si="10"/>
        <v>361</v>
      </c>
    </row>
    <row r="40" spans="1:11" s="158" customFormat="1" ht="18" customHeight="1" x14ac:dyDescent="0.2">
      <c r="A40" s="155" t="s">
        <v>405</v>
      </c>
      <c r="B40" s="156">
        <v>113</v>
      </c>
      <c r="C40" s="156">
        <v>130</v>
      </c>
      <c r="D40" s="156">
        <v>130</v>
      </c>
      <c r="E40" s="161">
        <f t="shared" si="9"/>
        <v>373</v>
      </c>
      <c r="F40" s="157"/>
      <c r="G40" s="155" t="s">
        <v>436</v>
      </c>
      <c r="H40" s="156">
        <v>166</v>
      </c>
      <c r="I40" s="156">
        <v>107</v>
      </c>
      <c r="J40" s="156">
        <v>114</v>
      </c>
      <c r="K40" s="161">
        <f t="shared" si="10"/>
        <v>387</v>
      </c>
    </row>
    <row r="41" spans="1:11" s="158" customFormat="1" ht="18" customHeight="1" x14ac:dyDescent="0.2">
      <c r="A41" s="155" t="s">
        <v>406</v>
      </c>
      <c r="B41" s="156">
        <v>110</v>
      </c>
      <c r="C41" s="156">
        <v>122</v>
      </c>
      <c r="D41" s="156">
        <v>106</v>
      </c>
      <c r="E41" s="161">
        <f t="shared" si="9"/>
        <v>338</v>
      </c>
      <c r="F41" s="157"/>
      <c r="G41" s="155" t="s">
        <v>437</v>
      </c>
      <c r="H41" s="156">
        <v>149</v>
      </c>
      <c r="I41" s="156">
        <v>109</v>
      </c>
      <c r="J41" s="156">
        <v>126</v>
      </c>
      <c r="K41" s="161">
        <f t="shared" si="10"/>
        <v>384</v>
      </c>
    </row>
    <row r="42" spans="1:11" s="163" customFormat="1" ht="18" customHeight="1" x14ac:dyDescent="0.2">
      <c r="A42" s="159" t="s">
        <v>401</v>
      </c>
      <c r="B42" s="161">
        <f>SUM(B37:B41)</f>
        <v>585</v>
      </c>
      <c r="C42" s="161">
        <f>SUM(C37:C41)</f>
        <v>612</v>
      </c>
      <c r="D42" s="161">
        <f>SUM(D37:D41)</f>
        <v>575</v>
      </c>
      <c r="E42" s="161">
        <f t="shared" si="9"/>
        <v>1772</v>
      </c>
      <c r="F42" s="162"/>
      <c r="G42" s="159" t="s">
        <v>400</v>
      </c>
      <c r="H42" s="205">
        <f>SUM(H37:H41)</f>
        <v>662</v>
      </c>
      <c r="I42" s="205">
        <f>SUM(I37:I41)</f>
        <v>638</v>
      </c>
      <c r="J42" s="205">
        <f>SUM(J37:J41)</f>
        <v>583</v>
      </c>
      <c r="K42" s="205">
        <f t="shared" si="10"/>
        <v>1883</v>
      </c>
    </row>
    <row r="43" spans="1:11" s="203" customFormat="1" ht="18" customHeight="1" x14ac:dyDescent="0.4">
      <c r="A43" s="204" t="s">
        <v>205</v>
      </c>
      <c r="B43" s="202"/>
      <c r="C43" s="202"/>
      <c r="D43" s="202"/>
      <c r="E43" s="200"/>
      <c r="F43" s="201"/>
      <c r="G43" s="204" t="s">
        <v>209</v>
      </c>
      <c r="H43" s="202"/>
      <c r="I43" s="202"/>
      <c r="J43" s="202"/>
      <c r="K43" s="200"/>
    </row>
    <row r="44" spans="1:11" s="158" customFormat="1" ht="18" customHeight="1" x14ac:dyDescent="0.2">
      <c r="A44" s="155" t="s">
        <v>451</v>
      </c>
      <c r="B44" s="156">
        <v>142</v>
      </c>
      <c r="C44" s="156">
        <v>123</v>
      </c>
      <c r="D44" s="156">
        <v>101</v>
      </c>
      <c r="E44" s="161">
        <f t="shared" ref="E44:E49" si="11">SUM(B44:D44)</f>
        <v>366</v>
      </c>
      <c r="F44" s="157"/>
      <c r="G44" s="155" t="s">
        <v>385</v>
      </c>
      <c r="H44" s="156">
        <v>137</v>
      </c>
      <c r="I44" s="156">
        <v>125</v>
      </c>
      <c r="J44" s="156">
        <v>110</v>
      </c>
      <c r="K44" s="161">
        <f>SUM(H44:J44)</f>
        <v>372</v>
      </c>
    </row>
    <row r="45" spans="1:11" s="158" customFormat="1" ht="18" customHeight="1" x14ac:dyDescent="0.2">
      <c r="A45" s="155" t="s">
        <v>423</v>
      </c>
      <c r="B45" s="156">
        <v>119</v>
      </c>
      <c r="C45" s="156">
        <v>111</v>
      </c>
      <c r="D45" s="156">
        <v>111</v>
      </c>
      <c r="E45" s="161">
        <f t="shared" si="11"/>
        <v>341</v>
      </c>
      <c r="F45" s="157"/>
      <c r="G45" s="155" t="s">
        <v>386</v>
      </c>
      <c r="H45" s="156">
        <v>105</v>
      </c>
      <c r="I45" s="156">
        <v>146</v>
      </c>
      <c r="J45" s="156">
        <v>102</v>
      </c>
      <c r="K45" s="161">
        <f>SUM(H45:J45)</f>
        <v>353</v>
      </c>
    </row>
    <row r="46" spans="1:11" s="158" customFormat="1" ht="18" customHeight="1" x14ac:dyDescent="0.2">
      <c r="A46" s="155" t="s">
        <v>426</v>
      </c>
      <c r="B46" s="156">
        <v>147</v>
      </c>
      <c r="C46" s="156">
        <v>102</v>
      </c>
      <c r="D46" s="156">
        <v>116</v>
      </c>
      <c r="E46" s="161">
        <f t="shared" si="11"/>
        <v>365</v>
      </c>
      <c r="F46" s="157"/>
      <c r="G46" s="155" t="s">
        <v>387</v>
      </c>
      <c r="H46" s="156">
        <v>114</v>
      </c>
      <c r="I46" s="156">
        <v>123</v>
      </c>
      <c r="J46" s="156">
        <v>100</v>
      </c>
      <c r="K46" s="161">
        <f>SUM(H46:J46)</f>
        <v>337</v>
      </c>
    </row>
    <row r="47" spans="1:11" s="158" customFormat="1" ht="18" customHeight="1" x14ac:dyDescent="0.2">
      <c r="A47" s="155" t="s">
        <v>427</v>
      </c>
      <c r="B47" s="156">
        <v>113</v>
      </c>
      <c r="C47" s="156">
        <v>137</v>
      </c>
      <c r="D47" s="156">
        <v>124</v>
      </c>
      <c r="E47" s="161">
        <f t="shared" si="11"/>
        <v>374</v>
      </c>
      <c r="F47" s="157"/>
      <c r="G47" s="155" t="s">
        <v>388</v>
      </c>
      <c r="H47" s="156">
        <v>107</v>
      </c>
      <c r="I47" s="156">
        <v>122</v>
      </c>
      <c r="J47" s="156">
        <v>136</v>
      </c>
      <c r="K47" s="161">
        <f>SUM(H47:J47)</f>
        <v>365</v>
      </c>
    </row>
    <row r="48" spans="1:11" s="158" customFormat="1" ht="18" customHeight="1" x14ac:dyDescent="0.2">
      <c r="A48" s="155" t="s">
        <v>459</v>
      </c>
      <c r="B48" s="156">
        <v>108</v>
      </c>
      <c r="C48" s="156">
        <v>126</v>
      </c>
      <c r="D48" s="156">
        <v>127</v>
      </c>
      <c r="E48" s="161">
        <f t="shared" si="11"/>
        <v>361</v>
      </c>
      <c r="F48" s="157"/>
      <c r="G48" s="155" t="s">
        <v>389</v>
      </c>
      <c r="H48" s="156">
        <v>108</v>
      </c>
      <c r="I48" s="156">
        <v>151</v>
      </c>
      <c r="J48" s="156">
        <v>90</v>
      </c>
      <c r="K48" s="161">
        <f>SUM(H48:J48)</f>
        <v>349</v>
      </c>
    </row>
    <row r="49" spans="1:11" s="163" customFormat="1" ht="18" customHeight="1" x14ac:dyDescent="0.2">
      <c r="A49" s="159" t="s">
        <v>378</v>
      </c>
      <c r="B49" s="205">
        <f>SUM(B44:B48)</f>
        <v>629</v>
      </c>
      <c r="C49" s="161">
        <f>SUM(C44:C48)</f>
        <v>599</v>
      </c>
      <c r="D49" s="205">
        <f>SUM(D44:D48)</f>
        <v>579</v>
      </c>
      <c r="E49" s="205">
        <f t="shared" si="11"/>
        <v>1807</v>
      </c>
      <c r="F49" s="162"/>
      <c r="G49" s="159" t="s">
        <v>379</v>
      </c>
      <c r="H49" s="161">
        <f>SUM(H44:H48)</f>
        <v>571</v>
      </c>
      <c r="I49" s="205">
        <f>SUM(I44:I48)</f>
        <v>667</v>
      </c>
      <c r="J49" s="161">
        <f>SUM(J44:J48)</f>
        <v>538</v>
      </c>
      <c r="K49" s="161">
        <f>SUM(K44:K48)</f>
        <v>1776</v>
      </c>
    </row>
    <row r="50" spans="1:11" ht="18" customHeight="1" x14ac:dyDescent="0.35">
      <c r="A50" s="446" t="s">
        <v>11</v>
      </c>
      <c r="B50" s="447"/>
      <c r="C50" s="447"/>
      <c r="D50" s="447"/>
      <c r="E50" s="448"/>
      <c r="F50" s="154" t="s">
        <v>455</v>
      </c>
      <c r="G50" s="446" t="s">
        <v>12</v>
      </c>
      <c r="H50" s="447"/>
      <c r="I50" s="447"/>
      <c r="J50" s="447"/>
      <c r="K50" s="448"/>
    </row>
    <row r="51" spans="1:11" ht="18" customHeight="1" x14ac:dyDescent="0.35">
      <c r="A51" s="449">
        <v>41187</v>
      </c>
      <c r="B51" s="450"/>
      <c r="C51" s="450"/>
      <c r="D51" s="450"/>
      <c r="E51" s="451"/>
      <c r="F51" s="154"/>
      <c r="G51" s="449">
        <f>A51+7</f>
        <v>41194</v>
      </c>
      <c r="H51" s="450"/>
      <c r="I51" s="450"/>
      <c r="J51" s="450"/>
      <c r="K51" s="451"/>
    </row>
    <row r="52" spans="1:11" ht="18" customHeight="1" x14ac:dyDescent="0.3">
      <c r="A52" s="443" t="s">
        <v>489</v>
      </c>
      <c r="B52" s="444"/>
      <c r="C52" s="444"/>
      <c r="D52" s="444"/>
      <c r="E52" s="445"/>
      <c r="G52" s="443" t="s">
        <v>504</v>
      </c>
      <c r="H52" s="444"/>
      <c r="I52" s="444"/>
      <c r="J52" s="444"/>
      <c r="K52" s="445"/>
    </row>
    <row r="53" spans="1:11" ht="18" customHeight="1" x14ac:dyDescent="0.3">
      <c r="A53" s="443" t="s">
        <v>490</v>
      </c>
      <c r="B53" s="444"/>
      <c r="C53" s="444"/>
      <c r="D53" s="444"/>
      <c r="E53" s="445"/>
      <c r="G53" s="443" t="s">
        <v>505</v>
      </c>
      <c r="H53" s="444"/>
      <c r="I53" s="444"/>
      <c r="J53" s="444"/>
      <c r="K53" s="445"/>
    </row>
    <row r="54" spans="1:11" ht="18" customHeight="1" x14ac:dyDescent="0.3">
      <c r="A54" s="443" t="s">
        <v>495</v>
      </c>
      <c r="B54" s="444"/>
      <c r="C54" s="444"/>
      <c r="D54" s="444"/>
      <c r="E54" s="445"/>
      <c r="G54" s="443" t="s">
        <v>506</v>
      </c>
      <c r="H54" s="444"/>
      <c r="I54" s="444"/>
      <c r="J54" s="444"/>
      <c r="K54" s="445"/>
    </row>
    <row r="55" spans="1:11" ht="18" customHeight="1" x14ac:dyDescent="0.3">
      <c r="A55" s="443" t="s">
        <v>491</v>
      </c>
      <c r="B55" s="444"/>
      <c r="C55" s="444"/>
      <c r="D55" s="444"/>
      <c r="E55" s="445"/>
      <c r="G55" s="443" t="s">
        <v>507</v>
      </c>
      <c r="H55" s="444"/>
      <c r="I55" s="444"/>
      <c r="J55" s="444"/>
      <c r="K55" s="445"/>
    </row>
    <row r="56" spans="1:11" ht="18" customHeight="1" x14ac:dyDescent="0.3">
      <c r="A56" s="443" t="s">
        <v>492</v>
      </c>
      <c r="B56" s="444"/>
      <c r="C56" s="444"/>
      <c r="D56" s="444"/>
      <c r="E56" s="445"/>
      <c r="G56" s="443" t="s">
        <v>508</v>
      </c>
      <c r="H56" s="444"/>
      <c r="I56" s="444"/>
      <c r="J56" s="444"/>
      <c r="K56" s="445"/>
    </row>
    <row r="57" spans="1:11" ht="18" customHeight="1" x14ac:dyDescent="0.3">
      <c r="A57" s="443" t="s">
        <v>493</v>
      </c>
      <c r="B57" s="444"/>
      <c r="C57" s="444"/>
      <c r="D57" s="444"/>
      <c r="E57" s="445"/>
      <c r="G57" s="443" t="s">
        <v>509</v>
      </c>
      <c r="H57" s="444"/>
      <c r="I57" s="444"/>
      <c r="J57" s="444"/>
      <c r="K57" s="445"/>
    </row>
    <row r="58" spans="1:11" ht="18" customHeight="1" x14ac:dyDescent="0.3">
      <c r="A58" s="440" t="s">
        <v>494</v>
      </c>
      <c r="B58" s="441"/>
      <c r="C58" s="441"/>
      <c r="D58" s="441"/>
      <c r="E58" s="442"/>
      <c r="G58" s="440" t="s">
        <v>510</v>
      </c>
      <c r="H58" s="441"/>
      <c r="I58" s="441"/>
      <c r="J58" s="441"/>
      <c r="K58" s="442"/>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201</v>
      </c>
      <c r="B1" s="199"/>
      <c r="C1" s="199"/>
      <c r="D1" s="199"/>
      <c r="E1" s="200"/>
      <c r="F1" s="201"/>
      <c r="G1" s="198" t="s">
        <v>231</v>
      </c>
      <c r="H1" s="202"/>
      <c r="I1" s="202"/>
      <c r="J1" s="202"/>
      <c r="K1" s="200"/>
    </row>
    <row r="2" spans="1:11" s="158" customFormat="1" ht="18" customHeight="1" x14ac:dyDescent="0.2">
      <c r="A2" s="155" t="s">
        <v>395</v>
      </c>
      <c r="B2" s="156">
        <v>116</v>
      </c>
      <c r="C2" s="156">
        <v>137</v>
      </c>
      <c r="D2" s="156">
        <v>97</v>
      </c>
      <c r="E2" s="164">
        <f t="shared" ref="E2:E7" si="0">SUM(B2:D2)</f>
        <v>350</v>
      </c>
      <c r="F2" s="157"/>
      <c r="G2" s="155" t="s">
        <v>394</v>
      </c>
      <c r="H2" s="156">
        <v>142</v>
      </c>
      <c r="I2" s="156">
        <v>137</v>
      </c>
      <c r="J2" s="156">
        <v>140</v>
      </c>
      <c r="K2" s="161">
        <f t="shared" ref="K2:K7" si="1">SUM(H2:J2)</f>
        <v>419</v>
      </c>
    </row>
    <row r="3" spans="1:11" s="158" customFormat="1" ht="18" customHeight="1" x14ac:dyDescent="0.2">
      <c r="A3" s="155" t="s">
        <v>396</v>
      </c>
      <c r="B3" s="156">
        <v>133</v>
      </c>
      <c r="C3" s="156">
        <v>120</v>
      </c>
      <c r="D3" s="156">
        <v>104</v>
      </c>
      <c r="E3" s="164">
        <f t="shared" si="0"/>
        <v>357</v>
      </c>
      <c r="F3" s="157"/>
      <c r="G3" s="155" t="s">
        <v>457</v>
      </c>
      <c r="H3" s="156">
        <v>100</v>
      </c>
      <c r="I3" s="156">
        <v>114</v>
      </c>
      <c r="J3" s="156">
        <v>128</v>
      </c>
      <c r="K3" s="161">
        <f t="shared" si="1"/>
        <v>342</v>
      </c>
    </row>
    <row r="4" spans="1:11" s="158" customFormat="1" ht="18" customHeight="1" x14ac:dyDescent="0.2">
      <c r="A4" s="155" t="s">
        <v>460</v>
      </c>
      <c r="B4" s="156">
        <v>143</v>
      </c>
      <c r="C4" s="156">
        <v>121</v>
      </c>
      <c r="D4" s="156">
        <v>119</v>
      </c>
      <c r="E4" s="164">
        <f t="shared" si="0"/>
        <v>383</v>
      </c>
      <c r="F4" s="157"/>
      <c r="G4" s="155" t="s">
        <v>392</v>
      </c>
      <c r="H4" s="156">
        <v>107</v>
      </c>
      <c r="I4" s="156">
        <v>122</v>
      </c>
      <c r="J4" s="156">
        <v>146</v>
      </c>
      <c r="K4" s="161">
        <f t="shared" si="1"/>
        <v>375</v>
      </c>
    </row>
    <row r="5" spans="1:11" s="158" customFormat="1" ht="18" customHeight="1" x14ac:dyDescent="0.2">
      <c r="A5" s="155" t="s">
        <v>398</v>
      </c>
      <c r="B5" s="156">
        <v>160</v>
      </c>
      <c r="C5" s="156">
        <v>162</v>
      </c>
      <c r="D5" s="156">
        <v>150</v>
      </c>
      <c r="E5" s="164">
        <f t="shared" si="0"/>
        <v>472</v>
      </c>
      <c r="F5" s="157"/>
      <c r="G5" s="155" t="s">
        <v>391</v>
      </c>
      <c r="H5" s="156">
        <v>170</v>
      </c>
      <c r="I5" s="156">
        <v>115</v>
      </c>
      <c r="J5" s="156">
        <v>115</v>
      </c>
      <c r="K5" s="161">
        <f t="shared" si="1"/>
        <v>400</v>
      </c>
    </row>
    <row r="6" spans="1:11" s="158" customFormat="1" ht="18" customHeight="1" x14ac:dyDescent="0.2">
      <c r="A6" s="155" t="s">
        <v>399</v>
      </c>
      <c r="B6" s="156">
        <v>143</v>
      </c>
      <c r="C6" s="156">
        <v>155</v>
      </c>
      <c r="D6" s="156">
        <v>134</v>
      </c>
      <c r="E6" s="164">
        <f t="shared" si="0"/>
        <v>432</v>
      </c>
      <c r="F6" s="157"/>
      <c r="G6" s="155" t="s">
        <v>390</v>
      </c>
      <c r="H6" s="156">
        <v>101</v>
      </c>
      <c r="I6" s="156">
        <v>129</v>
      </c>
      <c r="J6" s="156">
        <v>109</v>
      </c>
      <c r="K6" s="161">
        <f t="shared" si="1"/>
        <v>339</v>
      </c>
    </row>
    <row r="7" spans="1:11" s="163" customFormat="1" ht="18" customHeight="1" x14ac:dyDescent="0.2">
      <c r="A7" s="159" t="s">
        <v>378</v>
      </c>
      <c r="B7" s="206">
        <f>SUM(B2:B6)</f>
        <v>695</v>
      </c>
      <c r="C7" s="206">
        <f>SUM(C2:C6)</f>
        <v>695</v>
      </c>
      <c r="D7" s="160">
        <f>SUM(D2:D6)</f>
        <v>604</v>
      </c>
      <c r="E7" s="205">
        <f t="shared" si="0"/>
        <v>1994</v>
      </c>
      <c r="F7" s="162"/>
      <c r="G7" s="159" t="s">
        <v>379</v>
      </c>
      <c r="H7" s="161">
        <f>SUM(H2:H6)</f>
        <v>620</v>
      </c>
      <c r="I7" s="161">
        <f>SUM(I2:I6)</f>
        <v>617</v>
      </c>
      <c r="J7" s="205">
        <f>SUM(J2:J6)</f>
        <v>638</v>
      </c>
      <c r="K7" s="161">
        <f t="shared" si="1"/>
        <v>1875</v>
      </c>
    </row>
    <row r="8" spans="1:11" s="203" customFormat="1" ht="18" customHeight="1" x14ac:dyDescent="0.4">
      <c r="A8" s="198" t="s">
        <v>209</v>
      </c>
      <c r="B8" s="199"/>
      <c r="C8" s="199"/>
      <c r="D8" s="199"/>
      <c r="E8" s="200"/>
      <c r="F8" s="201"/>
      <c r="G8" s="198" t="s">
        <v>203</v>
      </c>
      <c r="H8" s="202"/>
      <c r="I8" s="202"/>
      <c r="J8" s="202"/>
      <c r="K8" s="200"/>
    </row>
    <row r="9" spans="1:11" s="158" customFormat="1" ht="18" customHeight="1" x14ac:dyDescent="0.2">
      <c r="A9" s="155" t="s">
        <v>514</v>
      </c>
      <c r="B9" s="156">
        <v>111</v>
      </c>
      <c r="C9" s="156">
        <v>112</v>
      </c>
      <c r="D9" s="156">
        <v>94</v>
      </c>
      <c r="E9" s="164">
        <f t="shared" ref="E9:E14" si="2">SUM(B9:D9)</f>
        <v>317</v>
      </c>
      <c r="F9" s="157"/>
      <c r="G9" s="155" t="s">
        <v>512</v>
      </c>
      <c r="H9" s="156">
        <v>123</v>
      </c>
      <c r="I9" s="156">
        <v>107</v>
      </c>
      <c r="J9" s="156">
        <v>105</v>
      </c>
      <c r="K9" s="161">
        <f t="shared" ref="K9:K14" si="3">SUM(H9:J9)</f>
        <v>335</v>
      </c>
    </row>
    <row r="10" spans="1:11" s="158" customFormat="1" ht="18" customHeight="1" x14ac:dyDescent="0.2">
      <c r="A10" s="155" t="s">
        <v>511</v>
      </c>
      <c r="B10" s="156">
        <v>100</v>
      </c>
      <c r="C10" s="156">
        <v>124</v>
      </c>
      <c r="D10" s="156">
        <v>127</v>
      </c>
      <c r="E10" s="164">
        <f t="shared" si="2"/>
        <v>351</v>
      </c>
      <c r="F10" s="157"/>
      <c r="G10" s="155" t="s">
        <v>419</v>
      </c>
      <c r="H10" s="156">
        <v>112</v>
      </c>
      <c r="I10" s="156">
        <v>142</v>
      </c>
      <c r="J10" s="156">
        <v>118</v>
      </c>
      <c r="K10" s="161">
        <f t="shared" si="3"/>
        <v>372</v>
      </c>
    </row>
    <row r="11" spans="1:11" s="158" customFormat="1" ht="18" customHeight="1" x14ac:dyDescent="0.2">
      <c r="A11" s="155" t="s">
        <v>389</v>
      </c>
      <c r="B11" s="156">
        <v>120</v>
      </c>
      <c r="C11" s="156">
        <v>114</v>
      </c>
      <c r="D11" s="156">
        <v>141</v>
      </c>
      <c r="E11" s="164">
        <f t="shared" si="2"/>
        <v>375</v>
      </c>
      <c r="F11" s="157"/>
      <c r="G11" s="155" t="s">
        <v>456</v>
      </c>
      <c r="H11" s="156">
        <v>110</v>
      </c>
      <c r="I11" s="156">
        <v>135</v>
      </c>
      <c r="J11" s="156">
        <v>116</v>
      </c>
      <c r="K11" s="161">
        <f t="shared" si="3"/>
        <v>361</v>
      </c>
    </row>
    <row r="12" spans="1:11" s="158" customFormat="1" ht="18" customHeight="1" x14ac:dyDescent="0.2">
      <c r="A12" s="155" t="s">
        <v>385</v>
      </c>
      <c r="B12" s="156">
        <v>158</v>
      </c>
      <c r="C12" s="156">
        <v>109</v>
      </c>
      <c r="D12" s="156">
        <v>115</v>
      </c>
      <c r="E12" s="164">
        <f t="shared" si="2"/>
        <v>382</v>
      </c>
      <c r="F12" s="157"/>
      <c r="G12" s="155" t="s">
        <v>513</v>
      </c>
      <c r="H12" s="156">
        <v>120</v>
      </c>
      <c r="I12" s="156">
        <v>135</v>
      </c>
      <c r="J12" s="156">
        <v>121</v>
      </c>
      <c r="K12" s="161">
        <f t="shared" si="3"/>
        <v>376</v>
      </c>
    </row>
    <row r="13" spans="1:11" s="158" customFormat="1" ht="18" customHeight="1" x14ac:dyDescent="0.2">
      <c r="A13" s="155" t="s">
        <v>388</v>
      </c>
      <c r="B13" s="156">
        <v>111</v>
      </c>
      <c r="C13" s="156">
        <v>140</v>
      </c>
      <c r="D13" s="156">
        <v>111</v>
      </c>
      <c r="E13" s="164">
        <f t="shared" si="2"/>
        <v>362</v>
      </c>
      <c r="F13" s="157"/>
      <c r="G13" s="155" t="s">
        <v>422</v>
      </c>
      <c r="H13" s="156">
        <v>94</v>
      </c>
      <c r="I13" s="156">
        <v>118</v>
      </c>
      <c r="J13" s="156">
        <v>103</v>
      </c>
      <c r="K13" s="161">
        <f t="shared" si="3"/>
        <v>315</v>
      </c>
    </row>
    <row r="14" spans="1:11" s="163" customFormat="1" ht="18" customHeight="1" x14ac:dyDescent="0.2">
      <c r="A14" s="159" t="s">
        <v>378</v>
      </c>
      <c r="B14" s="206">
        <f>SUM(B9:B13)</f>
        <v>600</v>
      </c>
      <c r="C14" s="160">
        <f>SUM(C9:C13)</f>
        <v>599</v>
      </c>
      <c r="D14" s="206">
        <f>SUM(D9:D13)</f>
        <v>588</v>
      </c>
      <c r="E14" s="205">
        <f t="shared" si="2"/>
        <v>1787</v>
      </c>
      <c r="F14" s="162"/>
      <c r="G14" s="159" t="s">
        <v>379</v>
      </c>
      <c r="H14" s="161">
        <f>SUM(H9:H13)</f>
        <v>559</v>
      </c>
      <c r="I14" s="205">
        <f>SUM(I9:I13)</f>
        <v>637</v>
      </c>
      <c r="J14" s="161">
        <f>SUM(J9:J13)</f>
        <v>563</v>
      </c>
      <c r="K14" s="161">
        <f t="shared" si="3"/>
        <v>1759</v>
      </c>
    </row>
    <row r="15" spans="1:11" s="203" customFormat="1" ht="18" customHeight="1" x14ac:dyDescent="0.4">
      <c r="A15" s="198" t="s">
        <v>206</v>
      </c>
      <c r="B15" s="199"/>
      <c r="C15" s="199"/>
      <c r="D15" s="199"/>
      <c r="E15" s="200"/>
      <c r="F15" s="201"/>
      <c r="G15" s="198" t="s">
        <v>202</v>
      </c>
      <c r="H15" s="202"/>
      <c r="I15" s="202"/>
      <c r="J15" s="202"/>
      <c r="K15" s="200"/>
    </row>
    <row r="16" spans="1:11" s="158" customFormat="1" ht="18" customHeight="1" x14ac:dyDescent="0.2">
      <c r="A16" s="155" t="s">
        <v>428</v>
      </c>
      <c r="B16" s="156">
        <v>113</v>
      </c>
      <c r="C16" s="156">
        <v>106</v>
      </c>
      <c r="D16" s="156">
        <v>137</v>
      </c>
      <c r="E16" s="164">
        <f t="shared" ref="E16:E21" si="4">SUM(B16:D16)</f>
        <v>356</v>
      </c>
      <c r="F16" s="157"/>
      <c r="G16" s="155" t="s">
        <v>373</v>
      </c>
      <c r="H16" s="156">
        <v>119</v>
      </c>
      <c r="I16" s="156">
        <v>106</v>
      </c>
      <c r="J16" s="156">
        <v>99</v>
      </c>
      <c r="K16" s="161">
        <f t="shared" ref="K16:K21" si="5">SUM(H16:J16)</f>
        <v>324</v>
      </c>
    </row>
    <row r="17" spans="1:11" s="158" customFormat="1" ht="18" customHeight="1" x14ac:dyDescent="0.2">
      <c r="A17" s="155" t="s">
        <v>431</v>
      </c>
      <c r="B17" s="156">
        <v>126</v>
      </c>
      <c r="C17" s="156">
        <v>160</v>
      </c>
      <c r="D17" s="156">
        <v>138</v>
      </c>
      <c r="E17" s="164">
        <f t="shared" si="4"/>
        <v>424</v>
      </c>
      <c r="F17" s="157"/>
      <c r="G17" s="155" t="s">
        <v>374</v>
      </c>
      <c r="H17" s="156">
        <v>124</v>
      </c>
      <c r="I17" s="156">
        <v>141</v>
      </c>
      <c r="J17" s="156">
        <v>165</v>
      </c>
      <c r="K17" s="161">
        <f t="shared" si="5"/>
        <v>430</v>
      </c>
    </row>
    <row r="18" spans="1:11" s="158" customFormat="1" ht="18" customHeight="1" x14ac:dyDescent="0.2">
      <c r="A18" s="155" t="s">
        <v>430</v>
      </c>
      <c r="B18" s="156">
        <v>118</v>
      </c>
      <c r="C18" s="156">
        <v>117</v>
      </c>
      <c r="D18" s="156">
        <v>145</v>
      </c>
      <c r="E18" s="164">
        <f t="shared" si="4"/>
        <v>380</v>
      </c>
      <c r="F18" s="157"/>
      <c r="G18" s="155" t="s">
        <v>375</v>
      </c>
      <c r="H18" s="156">
        <v>132</v>
      </c>
      <c r="I18" s="156">
        <v>131</v>
      </c>
      <c r="J18" s="156">
        <v>125</v>
      </c>
      <c r="K18" s="161">
        <f t="shared" si="5"/>
        <v>388</v>
      </c>
    </row>
    <row r="19" spans="1:11" s="158" customFormat="1" ht="18" customHeight="1" x14ac:dyDescent="0.2">
      <c r="A19" s="155" t="s">
        <v>453</v>
      </c>
      <c r="B19" s="156">
        <v>151</v>
      </c>
      <c r="C19" s="156">
        <v>102</v>
      </c>
      <c r="D19" s="156">
        <v>138</v>
      </c>
      <c r="E19" s="164">
        <f t="shared" si="4"/>
        <v>391</v>
      </c>
      <c r="F19" s="157"/>
      <c r="G19" s="155" t="s">
        <v>376</v>
      </c>
      <c r="H19" s="156">
        <v>125</v>
      </c>
      <c r="I19" s="156">
        <v>114</v>
      </c>
      <c r="J19" s="156">
        <v>165</v>
      </c>
      <c r="K19" s="161">
        <f t="shared" si="5"/>
        <v>404</v>
      </c>
    </row>
    <row r="20" spans="1:11" s="158" customFormat="1" ht="18" customHeight="1" x14ac:dyDescent="0.2">
      <c r="A20" s="155" t="s">
        <v>432</v>
      </c>
      <c r="B20" s="156">
        <v>122</v>
      </c>
      <c r="C20" s="156">
        <v>133</v>
      </c>
      <c r="D20" s="156">
        <v>118</v>
      </c>
      <c r="E20" s="164">
        <f t="shared" si="4"/>
        <v>373</v>
      </c>
      <c r="F20" s="157"/>
      <c r="G20" s="155" t="s">
        <v>377</v>
      </c>
      <c r="H20" s="156">
        <v>127</v>
      </c>
      <c r="I20" s="156">
        <v>107</v>
      </c>
      <c r="J20" s="156">
        <v>106</v>
      </c>
      <c r="K20" s="161">
        <f t="shared" si="5"/>
        <v>340</v>
      </c>
    </row>
    <row r="21" spans="1:11" s="163" customFormat="1" ht="18" customHeight="1" x14ac:dyDescent="0.2">
      <c r="A21" s="159" t="s">
        <v>400</v>
      </c>
      <c r="B21" s="206">
        <f>SUM(B16:B20)</f>
        <v>630</v>
      </c>
      <c r="C21" s="206">
        <f>SUM(C16:C20)</f>
        <v>618</v>
      </c>
      <c r="D21" s="206">
        <f>SUM(D16:D20)</f>
        <v>676</v>
      </c>
      <c r="E21" s="205">
        <f t="shared" si="4"/>
        <v>1924</v>
      </c>
      <c r="F21" s="162"/>
      <c r="G21" s="159" t="s">
        <v>401</v>
      </c>
      <c r="H21" s="161">
        <f>SUM(H16:H20)</f>
        <v>627</v>
      </c>
      <c r="I21" s="161">
        <f>SUM(I16:I20)</f>
        <v>599</v>
      </c>
      <c r="J21" s="161">
        <f>SUM(J16:J20)</f>
        <v>660</v>
      </c>
      <c r="K21" s="161">
        <f t="shared" si="5"/>
        <v>1886</v>
      </c>
    </row>
    <row r="22" spans="1:11" s="203" customFormat="1" ht="18" customHeight="1" x14ac:dyDescent="0.4">
      <c r="A22" s="204" t="s">
        <v>208</v>
      </c>
      <c r="B22" s="202"/>
      <c r="C22" s="202"/>
      <c r="D22" s="202"/>
      <c r="E22" s="200"/>
      <c r="F22" s="201"/>
      <c r="G22" s="204" t="s">
        <v>205</v>
      </c>
      <c r="H22" s="202"/>
      <c r="I22" s="202"/>
      <c r="J22" s="202"/>
      <c r="K22" s="200"/>
    </row>
    <row r="23" spans="1:11" s="158" customFormat="1" ht="18" customHeight="1" x14ac:dyDescent="0.2">
      <c r="A23" s="155" t="s">
        <v>444</v>
      </c>
      <c r="B23" s="156">
        <v>123</v>
      </c>
      <c r="C23" s="156">
        <v>119</v>
      </c>
      <c r="D23" s="156">
        <v>87</v>
      </c>
      <c r="E23" s="161">
        <f t="shared" ref="E23:E28" si="6">SUM(B23:D23)</f>
        <v>329</v>
      </c>
      <c r="F23" s="157"/>
      <c r="G23" s="155" t="s">
        <v>451</v>
      </c>
      <c r="H23" s="156">
        <v>101</v>
      </c>
      <c r="I23" s="156">
        <v>131</v>
      </c>
      <c r="J23" s="156">
        <v>123</v>
      </c>
      <c r="K23" s="161">
        <f t="shared" ref="K23:K28" si="7">SUM(H23:J23)</f>
        <v>355</v>
      </c>
    </row>
    <row r="24" spans="1:11" s="158" customFormat="1" ht="18" customHeight="1" x14ac:dyDescent="0.2">
      <c r="A24" s="155" t="s">
        <v>446</v>
      </c>
      <c r="B24" s="156">
        <v>99</v>
      </c>
      <c r="C24" s="156">
        <v>126</v>
      </c>
      <c r="D24" s="156">
        <v>108</v>
      </c>
      <c r="E24" s="161">
        <f t="shared" si="6"/>
        <v>333</v>
      </c>
      <c r="F24" s="157"/>
      <c r="G24" s="155" t="s">
        <v>515</v>
      </c>
      <c r="H24" s="156">
        <v>133</v>
      </c>
      <c r="I24" s="156">
        <v>122</v>
      </c>
      <c r="J24" s="156">
        <v>107</v>
      </c>
      <c r="K24" s="161">
        <f t="shared" si="7"/>
        <v>362</v>
      </c>
    </row>
    <row r="25" spans="1:11" s="158" customFormat="1" ht="18" customHeight="1" x14ac:dyDescent="0.2">
      <c r="A25" s="155" t="s">
        <v>445</v>
      </c>
      <c r="B25" s="156">
        <v>100</v>
      </c>
      <c r="C25" s="156">
        <v>117</v>
      </c>
      <c r="D25" s="156">
        <v>88</v>
      </c>
      <c r="E25" s="161">
        <f t="shared" si="6"/>
        <v>305</v>
      </c>
      <c r="F25" s="157"/>
      <c r="G25" s="155" t="s">
        <v>459</v>
      </c>
      <c r="H25" s="156">
        <v>105</v>
      </c>
      <c r="I25" s="156">
        <v>98</v>
      </c>
      <c r="J25" s="156">
        <v>124</v>
      </c>
      <c r="K25" s="161">
        <f t="shared" si="7"/>
        <v>327</v>
      </c>
    </row>
    <row r="26" spans="1:11" s="158" customFormat="1" ht="18" customHeight="1" x14ac:dyDescent="0.2">
      <c r="A26" s="155" t="s">
        <v>447</v>
      </c>
      <c r="B26" s="156">
        <v>134</v>
      </c>
      <c r="C26" s="156">
        <v>122</v>
      </c>
      <c r="D26" s="156">
        <v>87</v>
      </c>
      <c r="E26" s="161">
        <f t="shared" si="6"/>
        <v>343</v>
      </c>
      <c r="F26" s="157"/>
      <c r="G26" s="155" t="s">
        <v>426</v>
      </c>
      <c r="H26" s="156">
        <v>149</v>
      </c>
      <c r="I26" s="156">
        <v>111</v>
      </c>
      <c r="J26" s="156">
        <v>138</v>
      </c>
      <c r="K26" s="161">
        <f t="shared" si="7"/>
        <v>398</v>
      </c>
    </row>
    <row r="27" spans="1:11" s="158" customFormat="1" ht="18" customHeight="1" x14ac:dyDescent="0.2">
      <c r="A27" s="155" t="s">
        <v>443</v>
      </c>
      <c r="B27" s="156">
        <v>115</v>
      </c>
      <c r="C27" s="156">
        <v>128</v>
      </c>
      <c r="D27" s="156">
        <v>118</v>
      </c>
      <c r="E27" s="161">
        <f t="shared" si="6"/>
        <v>361</v>
      </c>
      <c r="F27" s="157"/>
      <c r="G27" s="155" t="s">
        <v>427</v>
      </c>
      <c r="H27" s="156">
        <v>104</v>
      </c>
      <c r="I27" s="156">
        <v>120</v>
      </c>
      <c r="J27" s="156">
        <v>122</v>
      </c>
      <c r="K27" s="161">
        <f t="shared" si="7"/>
        <v>346</v>
      </c>
    </row>
    <row r="28" spans="1:11" s="163" customFormat="1" ht="18" customHeight="1" x14ac:dyDescent="0.2">
      <c r="A28" s="159" t="s">
        <v>379</v>
      </c>
      <c r="B28" s="161">
        <f>SUM(B23:B27)</f>
        <v>571</v>
      </c>
      <c r="C28" s="205">
        <f>SUM(C23:C27)</f>
        <v>612</v>
      </c>
      <c r="D28" s="161">
        <f>SUM(D23:D27)</f>
        <v>488</v>
      </c>
      <c r="E28" s="161">
        <f t="shared" si="6"/>
        <v>1671</v>
      </c>
      <c r="F28" s="162"/>
      <c r="G28" s="159" t="s">
        <v>378</v>
      </c>
      <c r="H28" s="205">
        <f>SUM(H23:H27)</f>
        <v>592</v>
      </c>
      <c r="I28" s="161">
        <f>SUM(I23:I27)</f>
        <v>582</v>
      </c>
      <c r="J28" s="205">
        <f>SUM(J23:J27)</f>
        <v>614</v>
      </c>
      <c r="K28" s="205">
        <f t="shared" si="7"/>
        <v>1788</v>
      </c>
    </row>
    <row r="29" spans="1:11" s="203" customFormat="1" ht="18" customHeight="1" x14ac:dyDescent="0.4">
      <c r="A29" s="204" t="s">
        <v>199</v>
      </c>
      <c r="B29" s="202"/>
      <c r="C29" s="202"/>
      <c r="D29" s="202"/>
      <c r="E29" s="200"/>
      <c r="F29" s="201"/>
      <c r="G29" s="204" t="s">
        <v>230</v>
      </c>
      <c r="H29" s="202"/>
      <c r="I29" s="202"/>
      <c r="J29" s="202"/>
      <c r="K29" s="200"/>
    </row>
    <row r="30" spans="1:11" s="158" customFormat="1" ht="18" customHeight="1" x14ac:dyDescent="0.2">
      <c r="A30" s="155" t="s">
        <v>438</v>
      </c>
      <c r="B30" s="156">
        <v>122</v>
      </c>
      <c r="C30" s="156">
        <v>104</v>
      </c>
      <c r="D30" s="156">
        <v>114</v>
      </c>
      <c r="E30" s="161">
        <f t="shared" ref="E30:E35" si="8">SUM(B30:D30)</f>
        <v>340</v>
      </c>
      <c r="F30" s="157"/>
      <c r="G30" s="155" t="s">
        <v>448</v>
      </c>
      <c r="H30" s="156">
        <v>158</v>
      </c>
      <c r="I30" s="156">
        <v>156</v>
      </c>
      <c r="J30" s="156">
        <v>150</v>
      </c>
      <c r="K30" s="161">
        <f t="shared" ref="K30:K35" si="9">SUM(H30:J30)</f>
        <v>464</v>
      </c>
    </row>
    <row r="31" spans="1:11" s="158" customFormat="1" ht="18" customHeight="1" x14ac:dyDescent="0.2">
      <c r="A31" s="155" t="s">
        <v>439</v>
      </c>
      <c r="B31" s="156">
        <v>113</v>
      </c>
      <c r="C31" s="156">
        <v>120</v>
      </c>
      <c r="D31" s="156">
        <v>104</v>
      </c>
      <c r="E31" s="161">
        <f t="shared" si="8"/>
        <v>337</v>
      </c>
      <c r="F31" s="157"/>
      <c r="G31" s="155" t="s">
        <v>381</v>
      </c>
      <c r="H31" s="156">
        <v>108</v>
      </c>
      <c r="I31" s="156">
        <v>112</v>
      </c>
      <c r="J31" s="156">
        <v>124</v>
      </c>
      <c r="K31" s="161">
        <f t="shared" si="9"/>
        <v>344</v>
      </c>
    </row>
    <row r="32" spans="1:11" s="158" customFormat="1" ht="18" customHeight="1" x14ac:dyDescent="0.2">
      <c r="A32" s="155" t="s">
        <v>440</v>
      </c>
      <c r="B32" s="156">
        <v>95</v>
      </c>
      <c r="C32" s="156">
        <v>118</v>
      </c>
      <c r="D32" s="156">
        <v>105</v>
      </c>
      <c r="E32" s="161">
        <f t="shared" si="8"/>
        <v>318</v>
      </c>
      <c r="F32" s="157"/>
      <c r="G32" s="155" t="s">
        <v>382</v>
      </c>
      <c r="H32" s="156">
        <v>147</v>
      </c>
      <c r="I32" s="156">
        <v>123</v>
      </c>
      <c r="J32" s="156">
        <v>150</v>
      </c>
      <c r="K32" s="161">
        <f t="shared" si="9"/>
        <v>420</v>
      </c>
    </row>
    <row r="33" spans="1:11" s="158" customFormat="1" ht="18" customHeight="1" x14ac:dyDescent="0.2">
      <c r="A33" s="155" t="s">
        <v>441</v>
      </c>
      <c r="B33" s="156">
        <v>145</v>
      </c>
      <c r="C33" s="156">
        <v>143</v>
      </c>
      <c r="D33" s="156">
        <v>133</v>
      </c>
      <c r="E33" s="161">
        <f t="shared" si="8"/>
        <v>421</v>
      </c>
      <c r="F33" s="157"/>
      <c r="G33" s="155" t="s">
        <v>384</v>
      </c>
      <c r="H33" s="156">
        <v>128</v>
      </c>
      <c r="I33" s="156">
        <v>88</v>
      </c>
      <c r="J33" s="156">
        <v>114</v>
      </c>
      <c r="K33" s="161">
        <f t="shared" si="9"/>
        <v>330</v>
      </c>
    </row>
    <row r="34" spans="1:11" s="158" customFormat="1" ht="18" customHeight="1" x14ac:dyDescent="0.2">
      <c r="A34" s="155" t="s">
        <v>442</v>
      </c>
      <c r="B34" s="156">
        <v>117</v>
      </c>
      <c r="C34" s="156">
        <v>112</v>
      </c>
      <c r="D34" s="156">
        <v>156</v>
      </c>
      <c r="E34" s="161">
        <f t="shared" si="8"/>
        <v>385</v>
      </c>
      <c r="F34" s="157"/>
      <c r="G34" s="155" t="s">
        <v>383</v>
      </c>
      <c r="H34" s="156">
        <v>109</v>
      </c>
      <c r="I34" s="156">
        <v>118</v>
      </c>
      <c r="J34" s="156">
        <v>123</v>
      </c>
      <c r="K34" s="161">
        <f t="shared" si="9"/>
        <v>350</v>
      </c>
    </row>
    <row r="35" spans="1:11" s="163" customFormat="1" ht="18" customHeight="1" x14ac:dyDescent="0.2">
      <c r="A35" s="159" t="s">
        <v>485</v>
      </c>
      <c r="B35" s="161">
        <f>SUM(B30:B34)</f>
        <v>592</v>
      </c>
      <c r="C35" s="274">
        <f>SUM(C30:C34)</f>
        <v>597</v>
      </c>
      <c r="D35" s="161">
        <f>SUM(D30:D34)</f>
        <v>612</v>
      </c>
      <c r="E35" s="161">
        <f t="shared" si="8"/>
        <v>1801</v>
      </c>
      <c r="F35" s="162"/>
      <c r="G35" s="159" t="s">
        <v>484</v>
      </c>
      <c r="H35" s="205">
        <f>SUM(H30:H34)</f>
        <v>650</v>
      </c>
      <c r="I35" s="274">
        <f>SUM(I30:I34)</f>
        <v>597</v>
      </c>
      <c r="J35" s="205">
        <f>SUM(J30:J34)</f>
        <v>661</v>
      </c>
      <c r="K35" s="205">
        <f t="shared" si="9"/>
        <v>1908</v>
      </c>
    </row>
    <row r="36" spans="1:11" s="203" customFormat="1" ht="18" customHeight="1" x14ac:dyDescent="0.4">
      <c r="A36" s="204" t="s">
        <v>207</v>
      </c>
      <c r="B36" s="202"/>
      <c r="C36" s="202"/>
      <c r="D36" s="202"/>
      <c r="E36" s="200"/>
      <c r="F36" s="201"/>
      <c r="G36" s="204" t="s">
        <v>198</v>
      </c>
      <c r="H36" s="202"/>
      <c r="I36" s="202"/>
      <c r="J36" s="202"/>
      <c r="K36" s="200"/>
    </row>
    <row r="37" spans="1:11" s="158" customFormat="1" ht="18" customHeight="1" x14ac:dyDescent="0.2">
      <c r="A37" s="155" t="s">
        <v>413</v>
      </c>
      <c r="B37" s="156">
        <v>102</v>
      </c>
      <c r="C37" s="156">
        <v>95</v>
      </c>
      <c r="D37" s="156">
        <v>131</v>
      </c>
      <c r="E37" s="161">
        <f t="shared" ref="E37:E43" si="10">SUM(B37:D37)</f>
        <v>328</v>
      </c>
      <c r="F37" s="157"/>
      <c r="G37" s="155" t="s">
        <v>402</v>
      </c>
      <c r="H37" s="156">
        <v>105</v>
      </c>
      <c r="I37" s="156">
        <v>109</v>
      </c>
      <c r="J37" s="156">
        <v>102</v>
      </c>
      <c r="K37" s="161">
        <f t="shared" ref="K37:K43" si="11">SUM(H37:J37)</f>
        <v>316</v>
      </c>
    </row>
    <row r="38" spans="1:11" s="158" customFormat="1" ht="18" customHeight="1" x14ac:dyDescent="0.2">
      <c r="A38" s="155" t="s">
        <v>496</v>
      </c>
      <c r="B38" s="156">
        <v>107</v>
      </c>
      <c r="C38" s="156" t="s">
        <v>452</v>
      </c>
      <c r="D38" s="156" t="s">
        <v>452</v>
      </c>
      <c r="E38" s="161">
        <f t="shared" si="10"/>
        <v>107</v>
      </c>
      <c r="F38" s="157"/>
      <c r="G38" s="155" t="s">
        <v>406</v>
      </c>
      <c r="H38" s="156">
        <v>120</v>
      </c>
      <c r="I38" s="156">
        <v>114</v>
      </c>
      <c r="J38" s="156">
        <v>133</v>
      </c>
      <c r="K38" s="161">
        <f t="shared" si="11"/>
        <v>367</v>
      </c>
    </row>
    <row r="39" spans="1:11" s="158" customFormat="1" ht="18" customHeight="1" x14ac:dyDescent="0.2">
      <c r="A39" s="155" t="s">
        <v>414</v>
      </c>
      <c r="B39" s="156" t="s">
        <v>452</v>
      </c>
      <c r="C39" s="156">
        <v>123</v>
      </c>
      <c r="D39" s="156">
        <v>95</v>
      </c>
      <c r="E39" s="161">
        <f t="shared" si="10"/>
        <v>218</v>
      </c>
      <c r="F39" s="157"/>
      <c r="G39" s="155" t="s">
        <v>403</v>
      </c>
      <c r="H39" s="156">
        <v>96</v>
      </c>
      <c r="I39" s="156">
        <v>98</v>
      </c>
      <c r="J39" s="156">
        <v>137</v>
      </c>
      <c r="K39" s="161">
        <f t="shared" si="11"/>
        <v>331</v>
      </c>
    </row>
    <row r="40" spans="1:11" s="158" customFormat="1" ht="18" customHeight="1" x14ac:dyDescent="0.2">
      <c r="A40" s="155" t="s">
        <v>415</v>
      </c>
      <c r="B40" s="156">
        <v>120</v>
      </c>
      <c r="C40" s="156">
        <v>114</v>
      </c>
      <c r="D40" s="156">
        <v>134</v>
      </c>
      <c r="E40" s="161">
        <f t="shared" si="10"/>
        <v>368</v>
      </c>
      <c r="F40" s="157"/>
      <c r="G40" s="155" t="s">
        <v>405</v>
      </c>
      <c r="H40" s="156">
        <v>141</v>
      </c>
      <c r="I40" s="156">
        <v>107</v>
      </c>
      <c r="J40" s="156">
        <v>109</v>
      </c>
      <c r="K40" s="161">
        <f t="shared" si="11"/>
        <v>357</v>
      </c>
    </row>
    <row r="41" spans="1:11" s="158" customFormat="1" ht="18" customHeight="1" x14ac:dyDescent="0.2">
      <c r="A41" s="155" t="s">
        <v>417</v>
      </c>
      <c r="B41" s="156">
        <v>107</v>
      </c>
      <c r="C41" s="156">
        <v>111</v>
      </c>
      <c r="D41" s="156">
        <v>99</v>
      </c>
      <c r="E41" s="161">
        <f t="shared" si="10"/>
        <v>317</v>
      </c>
      <c r="F41" s="157"/>
      <c r="G41" s="155" t="s">
        <v>404</v>
      </c>
      <c r="H41" s="156">
        <v>101</v>
      </c>
      <c r="I41" s="156">
        <v>128</v>
      </c>
      <c r="J41" s="156">
        <v>115</v>
      </c>
      <c r="K41" s="161">
        <f>SUM(H41:J41)</f>
        <v>344</v>
      </c>
    </row>
    <row r="42" spans="1:11" s="158" customFormat="1" ht="18" customHeight="1" x14ac:dyDescent="0.2">
      <c r="A42" s="155" t="s">
        <v>450</v>
      </c>
      <c r="B42" s="156">
        <v>121</v>
      </c>
      <c r="C42" s="156">
        <v>100</v>
      </c>
      <c r="D42" s="156">
        <v>97</v>
      </c>
      <c r="E42" s="161">
        <f t="shared" si="10"/>
        <v>318</v>
      </c>
      <c r="F42" s="157"/>
      <c r="G42" s="155"/>
      <c r="H42" s="156" t="s">
        <v>452</v>
      </c>
      <c r="I42" s="156" t="s">
        <v>452</v>
      </c>
      <c r="J42" s="156" t="s">
        <v>452</v>
      </c>
      <c r="K42" s="161" t="s">
        <v>452</v>
      </c>
    </row>
    <row r="43" spans="1:11" s="163" customFormat="1" ht="18" customHeight="1" x14ac:dyDescent="0.2">
      <c r="A43" s="159" t="s">
        <v>401</v>
      </c>
      <c r="B43" s="161">
        <f>SUM(B37:B42)</f>
        <v>557</v>
      </c>
      <c r="C43" s="161">
        <f>SUM(C37:C42)</f>
        <v>543</v>
      </c>
      <c r="D43" s="161">
        <f>SUM(D37:D42)</f>
        <v>556</v>
      </c>
      <c r="E43" s="161">
        <f t="shared" si="10"/>
        <v>1656</v>
      </c>
      <c r="F43" s="162"/>
      <c r="G43" s="159" t="s">
        <v>400</v>
      </c>
      <c r="H43" s="205">
        <f>SUM(H37:H42)</f>
        <v>563</v>
      </c>
      <c r="I43" s="205">
        <f>SUM(I37:I42)</f>
        <v>556</v>
      </c>
      <c r="J43" s="205">
        <f>SUM(J37:J42)</f>
        <v>596</v>
      </c>
      <c r="K43" s="205">
        <f t="shared" si="11"/>
        <v>1715</v>
      </c>
    </row>
    <row r="44" spans="1:11" s="203" customFormat="1" ht="18" customHeight="1" x14ac:dyDescent="0.4">
      <c r="A44" s="204" t="s">
        <v>200</v>
      </c>
      <c r="B44" s="202"/>
      <c r="C44" s="202"/>
      <c r="D44" s="202"/>
      <c r="E44" s="200"/>
      <c r="F44" s="201"/>
      <c r="G44" s="204" t="s">
        <v>204</v>
      </c>
      <c r="H44" s="202"/>
      <c r="I44" s="202"/>
      <c r="J44" s="202"/>
      <c r="K44" s="200"/>
    </row>
    <row r="45" spans="1:11" s="158" customFormat="1" ht="18" customHeight="1" x14ac:dyDescent="0.2">
      <c r="A45" s="155" t="s">
        <v>407</v>
      </c>
      <c r="B45" s="156">
        <v>118</v>
      </c>
      <c r="C45" s="156">
        <v>134</v>
      </c>
      <c r="D45" s="156">
        <v>142</v>
      </c>
      <c r="E45" s="161">
        <f t="shared" ref="E45:E50" si="12">SUM(B45:D45)</f>
        <v>394</v>
      </c>
      <c r="F45" s="157"/>
      <c r="G45" s="155" t="s">
        <v>433</v>
      </c>
      <c r="H45" s="156">
        <v>102</v>
      </c>
      <c r="I45" s="156">
        <v>134</v>
      </c>
      <c r="J45" s="156">
        <v>120</v>
      </c>
      <c r="K45" s="161">
        <f>SUM(H45:J45)</f>
        <v>356</v>
      </c>
    </row>
    <row r="46" spans="1:11" s="158" customFormat="1" ht="18" customHeight="1" x14ac:dyDescent="0.2">
      <c r="A46" s="155" t="s">
        <v>408</v>
      </c>
      <c r="B46" s="156">
        <v>113</v>
      </c>
      <c r="C46" s="156">
        <v>145</v>
      </c>
      <c r="D46" s="156">
        <v>110</v>
      </c>
      <c r="E46" s="161">
        <f t="shared" si="12"/>
        <v>368</v>
      </c>
      <c r="F46" s="157"/>
      <c r="G46" s="155" t="s">
        <v>434</v>
      </c>
      <c r="H46" s="156">
        <v>125</v>
      </c>
      <c r="I46" s="156">
        <v>127</v>
      </c>
      <c r="J46" s="156">
        <v>109</v>
      </c>
      <c r="K46" s="161">
        <f>SUM(H46:J46)</f>
        <v>361</v>
      </c>
    </row>
    <row r="47" spans="1:11" s="158" customFormat="1" ht="18" customHeight="1" x14ac:dyDescent="0.2">
      <c r="A47" s="155" t="s">
        <v>409</v>
      </c>
      <c r="B47" s="156">
        <v>127</v>
      </c>
      <c r="C47" s="156">
        <v>137</v>
      </c>
      <c r="D47" s="156">
        <v>124</v>
      </c>
      <c r="E47" s="161">
        <f t="shared" si="12"/>
        <v>388</v>
      </c>
      <c r="F47" s="157"/>
      <c r="G47" s="155" t="s">
        <v>435</v>
      </c>
      <c r="H47" s="156">
        <v>131</v>
      </c>
      <c r="I47" s="156">
        <v>125</v>
      </c>
      <c r="J47" s="156">
        <v>104</v>
      </c>
      <c r="K47" s="161">
        <f>SUM(H47:J47)</f>
        <v>360</v>
      </c>
    </row>
    <row r="48" spans="1:11" s="158" customFormat="1" ht="18" customHeight="1" x14ac:dyDescent="0.2">
      <c r="A48" s="155" t="s">
        <v>410</v>
      </c>
      <c r="B48" s="156">
        <v>116</v>
      </c>
      <c r="C48" s="156">
        <v>126</v>
      </c>
      <c r="D48" s="156">
        <v>121</v>
      </c>
      <c r="E48" s="161">
        <f t="shared" si="12"/>
        <v>363</v>
      </c>
      <c r="F48" s="157"/>
      <c r="G48" s="155" t="s">
        <v>436</v>
      </c>
      <c r="H48" s="156">
        <v>125</v>
      </c>
      <c r="I48" s="156">
        <v>138</v>
      </c>
      <c r="J48" s="156">
        <v>93</v>
      </c>
      <c r="K48" s="161">
        <f>SUM(H48:J48)</f>
        <v>356</v>
      </c>
    </row>
    <row r="49" spans="1:11" s="158" customFormat="1" ht="18" customHeight="1" x14ac:dyDescent="0.2">
      <c r="A49" s="155" t="s">
        <v>411</v>
      </c>
      <c r="B49" s="156">
        <v>96</v>
      </c>
      <c r="C49" s="156">
        <v>134</v>
      </c>
      <c r="D49" s="156">
        <v>128</v>
      </c>
      <c r="E49" s="161">
        <f t="shared" si="12"/>
        <v>358</v>
      </c>
      <c r="F49" s="157"/>
      <c r="G49" s="155" t="s">
        <v>437</v>
      </c>
      <c r="H49" s="156">
        <v>125</v>
      </c>
      <c r="I49" s="156">
        <v>132</v>
      </c>
      <c r="J49" s="156">
        <v>106</v>
      </c>
      <c r="K49" s="161">
        <f>SUM(H49:J49)</f>
        <v>363</v>
      </c>
    </row>
    <row r="50" spans="1:11" s="163" customFormat="1" ht="18" customHeight="1" x14ac:dyDescent="0.2">
      <c r="A50" s="159" t="s">
        <v>378</v>
      </c>
      <c r="B50" s="161">
        <f>SUM(B45:B49)</f>
        <v>570</v>
      </c>
      <c r="C50" s="205">
        <f>SUM(C45:C49)</f>
        <v>676</v>
      </c>
      <c r="D50" s="205">
        <f>SUM(D45:D49)</f>
        <v>625</v>
      </c>
      <c r="E50" s="205">
        <f t="shared" si="12"/>
        <v>1871</v>
      </c>
      <c r="F50" s="162"/>
      <c r="G50" s="159" t="s">
        <v>379</v>
      </c>
      <c r="H50" s="205">
        <f>SUM(H45:H49)</f>
        <v>608</v>
      </c>
      <c r="I50" s="161">
        <f>SUM(I45:I49)</f>
        <v>656</v>
      </c>
      <c r="J50" s="161">
        <f>SUM(J45:J49)</f>
        <v>532</v>
      </c>
      <c r="K50" s="161">
        <f>SUM(K45:K49)</f>
        <v>1796</v>
      </c>
    </row>
    <row r="51" spans="1:11" ht="18" customHeight="1" x14ac:dyDescent="0.35">
      <c r="A51" s="446" t="s">
        <v>12</v>
      </c>
      <c r="B51" s="447"/>
      <c r="C51" s="447"/>
      <c r="D51" s="447"/>
      <c r="E51" s="448"/>
      <c r="F51" s="154" t="s">
        <v>455</v>
      </c>
      <c r="G51" s="446" t="s">
        <v>13</v>
      </c>
      <c r="H51" s="447"/>
      <c r="I51" s="447"/>
      <c r="J51" s="447"/>
      <c r="K51" s="448"/>
    </row>
    <row r="52" spans="1:11" ht="18" customHeight="1" x14ac:dyDescent="0.35">
      <c r="A52" s="449">
        <v>41194</v>
      </c>
      <c r="B52" s="450"/>
      <c r="C52" s="450"/>
      <c r="D52" s="450"/>
      <c r="E52" s="451"/>
      <c r="F52" s="154"/>
      <c r="G52" s="449">
        <f>A52+7</f>
        <v>41201</v>
      </c>
      <c r="H52" s="450"/>
      <c r="I52" s="450"/>
      <c r="J52" s="450"/>
      <c r="K52" s="451"/>
    </row>
    <row r="53" spans="1:11" ht="18" customHeight="1" x14ac:dyDescent="0.3">
      <c r="A53" s="443" t="s">
        <v>504</v>
      </c>
      <c r="B53" s="444"/>
      <c r="C53" s="444"/>
      <c r="D53" s="444"/>
      <c r="E53" s="445"/>
      <c r="G53" s="443" t="s">
        <v>516</v>
      </c>
      <c r="H53" s="444"/>
      <c r="I53" s="444"/>
      <c r="J53" s="444"/>
      <c r="K53" s="445"/>
    </row>
    <row r="54" spans="1:11" ht="18" customHeight="1" x14ac:dyDescent="0.3">
      <c r="A54" s="443" t="s">
        <v>505</v>
      </c>
      <c r="B54" s="444"/>
      <c r="C54" s="444"/>
      <c r="D54" s="444"/>
      <c r="E54" s="445"/>
      <c r="G54" s="443" t="s">
        <v>517</v>
      </c>
      <c r="H54" s="444"/>
      <c r="I54" s="444"/>
      <c r="J54" s="444"/>
      <c r="K54" s="445"/>
    </row>
    <row r="55" spans="1:11" ht="18" customHeight="1" x14ac:dyDescent="0.3">
      <c r="A55" s="443" t="s">
        <v>506</v>
      </c>
      <c r="B55" s="444"/>
      <c r="C55" s="444"/>
      <c r="D55" s="444"/>
      <c r="E55" s="445"/>
      <c r="G55" s="443" t="s">
        <v>518</v>
      </c>
      <c r="H55" s="444"/>
      <c r="I55" s="444"/>
      <c r="J55" s="444"/>
      <c r="K55" s="445"/>
    </row>
    <row r="56" spans="1:11" ht="18" customHeight="1" x14ac:dyDescent="0.3">
      <c r="A56" s="443" t="s">
        <v>507</v>
      </c>
      <c r="B56" s="444"/>
      <c r="C56" s="444"/>
      <c r="D56" s="444"/>
      <c r="E56" s="445"/>
      <c r="G56" s="443" t="s">
        <v>519</v>
      </c>
      <c r="H56" s="444"/>
      <c r="I56" s="444"/>
      <c r="J56" s="444"/>
      <c r="K56" s="445"/>
    </row>
    <row r="57" spans="1:11" ht="18" customHeight="1" x14ac:dyDescent="0.3">
      <c r="A57" s="443" t="s">
        <v>508</v>
      </c>
      <c r="B57" s="444"/>
      <c r="C57" s="444"/>
      <c r="D57" s="444"/>
      <c r="E57" s="445"/>
      <c r="G57" s="443" t="s">
        <v>520</v>
      </c>
      <c r="H57" s="444"/>
      <c r="I57" s="444"/>
      <c r="J57" s="444"/>
      <c r="K57" s="445"/>
    </row>
    <row r="58" spans="1:11" ht="18" customHeight="1" x14ac:dyDescent="0.3">
      <c r="A58" s="443" t="s">
        <v>509</v>
      </c>
      <c r="B58" s="444"/>
      <c r="C58" s="444"/>
      <c r="D58" s="444"/>
      <c r="E58" s="445"/>
      <c r="G58" s="443" t="s">
        <v>521</v>
      </c>
      <c r="H58" s="444"/>
      <c r="I58" s="444"/>
      <c r="J58" s="444"/>
      <c r="K58" s="445"/>
    </row>
    <row r="59" spans="1:11" ht="18" customHeight="1" x14ac:dyDescent="0.3">
      <c r="A59" s="440" t="s">
        <v>510</v>
      </c>
      <c r="B59" s="441"/>
      <c r="C59" s="441"/>
      <c r="D59" s="441"/>
      <c r="E59" s="442"/>
      <c r="G59" s="440" t="s">
        <v>522</v>
      </c>
      <c r="H59" s="441"/>
      <c r="I59" s="441"/>
      <c r="J59" s="441"/>
      <c r="K59" s="442"/>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2013-04-15T14:53:03Z</cp:lastPrinted>
  <dcterms:created xsi:type="dcterms:W3CDTF">2008-08-05T01:22:02Z</dcterms:created>
  <dcterms:modified xsi:type="dcterms:W3CDTF">2013-04-15T14:54:57Z</dcterms:modified>
</cp:coreProperties>
</file>